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6840" firstSheet="3" activeTab="3"/>
  </bookViews>
  <sheets>
    <sheet name="ТИТУЛКА" sheetId="1" r:id="rId1"/>
    <sheet name="ПЛАН" sheetId="2" r:id="rId2"/>
    <sheet name="03-ЛГ план" sheetId="3" r:id="rId3"/>
    <sheet name="10 лг" sheetId="4" r:id="rId4"/>
    <sheet name="дов 1-3" sheetId="5" r:id="rId5"/>
    <sheet name="дов 4" sheetId="6" r:id="rId6"/>
  </sheets>
  <definedNames>
    <definedName name="_xlnm.Print_Titles" localSheetId="1">'ПЛАН'!$2:$5</definedName>
    <definedName name="_xlnm.Print_Area" localSheetId="2">'03-ЛГ план'!$A$1:$N$61</definedName>
    <definedName name="_xlnm.Print_Area" localSheetId="3">'10 лг'!$A$1:$AF$317</definedName>
    <definedName name="_xlnm.Print_Area" localSheetId="4">'дов 1-3'!$A$1:$AQ$84</definedName>
    <definedName name="_xlnm.Print_Area" localSheetId="1">'ПЛАН'!$A$1:$S$316</definedName>
    <definedName name="_xlnm.Print_Area" localSheetId="0">'ТИТУЛКА'!$A$1:$F$47</definedName>
  </definedNames>
  <calcPr fullCalcOnLoad="1"/>
</workbook>
</file>

<file path=xl/sharedStrings.xml><?xml version="1.0" encoding="utf-8"?>
<sst xmlns="http://schemas.openxmlformats.org/spreadsheetml/2006/main" count="5934" uniqueCount="566">
  <si>
    <t>N п/п</t>
  </si>
  <si>
    <t>Найменування робіт, заходів</t>
  </si>
  <si>
    <t>Код рядка</t>
  </si>
  <si>
    <t>Один виміру</t>
  </si>
  <si>
    <t>Базове лісовпорядкування</t>
  </si>
  <si>
    <t>га</t>
  </si>
  <si>
    <t>Безперевне лісовпорядкування</t>
  </si>
  <si>
    <t>Грунтово-типологічне обстеження</t>
  </si>
  <si>
    <t>Інші роботи з лісовпорядкування</t>
  </si>
  <si>
    <t>-</t>
  </si>
  <si>
    <t>Проектно-вишукувальні роботи</t>
  </si>
  <si>
    <t>куб м</t>
  </si>
  <si>
    <t>Інші витрати</t>
  </si>
  <si>
    <t>Трелювання деревини на верхні склади</t>
  </si>
  <si>
    <t>Ремонт і утримання осушувальних систем</t>
  </si>
  <si>
    <t>Сприяння природному поновленню</t>
  </si>
  <si>
    <t>Реконструкція насаджень</t>
  </si>
  <si>
    <t>Догляд за лісовими культурами в переводі на однократний</t>
  </si>
  <si>
    <t>Доповнення лісових культур</t>
  </si>
  <si>
    <t>кг</t>
  </si>
  <si>
    <t>Вирощування посадкового матеріалу в розсадниках</t>
  </si>
  <si>
    <t>грн</t>
  </si>
  <si>
    <t>Створення і вирощування плантацій</t>
  </si>
  <si>
    <t>км</t>
  </si>
  <si>
    <t>Влаштування мінералізованих смуг</t>
  </si>
  <si>
    <t>Благоустрій рекраційних ділянок</t>
  </si>
  <si>
    <t>Утримання тимчасових пожежних наглядачів</t>
  </si>
  <si>
    <t>1.6.Боротьба зі шкідниками та хворобами лісу</t>
  </si>
  <si>
    <t>Лісопатологічне обстеження</t>
  </si>
  <si>
    <t>Грунтові розкопки</t>
  </si>
  <si>
    <t>ям</t>
  </si>
  <si>
    <t>Мисливське впорядкування</t>
  </si>
  <si>
    <t>Охорона диких тварин</t>
  </si>
  <si>
    <t>Облік диких тварин</t>
  </si>
  <si>
    <t>Ремонт і утримання протерозійних гідротехнічних споруд</t>
  </si>
  <si>
    <t>Рекультивація порушених земель</t>
  </si>
  <si>
    <t>Відведення лісосік під рубки головного користування</t>
  </si>
  <si>
    <t>Заготівля деревини</t>
  </si>
  <si>
    <t>Перевезення деревини від всіх видів рубок на нижні склади,включаючи навантажування та розвантажування</t>
  </si>
  <si>
    <t>Розробка хлистів на нижніх складах</t>
  </si>
  <si>
    <t>тис грн</t>
  </si>
  <si>
    <t>обсяг</t>
  </si>
  <si>
    <t>Моніторинг лісів</t>
  </si>
  <si>
    <t>Інвентаризація та оцінка лісового фонду</t>
  </si>
  <si>
    <t>Державний облік лісів</t>
  </si>
  <si>
    <t>Проведення лісової сертифікації</t>
  </si>
  <si>
    <t>Оформлення правовстановлюючих документів на землі</t>
  </si>
  <si>
    <t>2. Лісовідновні рубки</t>
  </si>
  <si>
    <t>3. Рубки переформування</t>
  </si>
  <si>
    <t>4. Рубки ,повязені з реконструкцією деревостанів</t>
  </si>
  <si>
    <t>5. Ланшафтні рубки</t>
  </si>
  <si>
    <t>Рубки проведені на землях інших користувачів</t>
  </si>
  <si>
    <t>Відведення лісосік під рубки формування і оздоровлення лісів та інші заходи</t>
  </si>
  <si>
    <t xml:space="preserve">                      висівання</t>
  </si>
  <si>
    <t>інші</t>
  </si>
  <si>
    <t>Придбання насіння та посадматеріалу (довідково)</t>
  </si>
  <si>
    <t>тонн</t>
  </si>
  <si>
    <t>шт</t>
  </si>
  <si>
    <t>Вирощування ялинок на плантаціях</t>
  </si>
  <si>
    <t>Головний лісничий</t>
  </si>
  <si>
    <t>Інші заходи, не пов'язані з веденням лісового господарства</t>
  </si>
  <si>
    <t>Директор</t>
  </si>
  <si>
    <t>*</t>
  </si>
  <si>
    <t>4.7  Адміністративні витрати</t>
  </si>
  <si>
    <t>4.8 Витрати на збут</t>
  </si>
  <si>
    <t>4.5 Інші заходи</t>
  </si>
  <si>
    <t>1.1 Лісовпорядкування та проектно-вишукувальні роботи</t>
  </si>
  <si>
    <t>6. Інші заходи з формування і оздоровлення лісів</t>
  </si>
  <si>
    <t>7. Інші заходи, пов'язані з веденням лісового господарства</t>
  </si>
  <si>
    <t>1.3 Допоміжні лісогосподарські роботи</t>
  </si>
  <si>
    <t>Відведення ділянок під інші види спеціального використання лісових ресурсів (крім відведення під РГК)</t>
  </si>
  <si>
    <t>Інші витрати, усього, у тому числі:</t>
  </si>
  <si>
    <t>ялини</t>
  </si>
  <si>
    <t>дуба</t>
  </si>
  <si>
    <t>бука</t>
  </si>
  <si>
    <t>тис. шт</t>
  </si>
  <si>
    <t>Усього по підрозділу 1.1</t>
  </si>
  <si>
    <t>Усього по підрозділу 1.2</t>
  </si>
  <si>
    <t>Усього по підрозділу 1.3</t>
  </si>
  <si>
    <t>1.4 Відновлення лісів на землях, наданих у постійне користування</t>
  </si>
  <si>
    <t>у тому числі: садіння лісу</t>
  </si>
  <si>
    <t>Садіння і висівання лісу, усього,</t>
  </si>
  <si>
    <t>Усього  по підрозділу 1.4</t>
  </si>
  <si>
    <t>1.5. Охорона лісу від пожеж</t>
  </si>
  <si>
    <t>Усього по підрозділу 1.5</t>
  </si>
  <si>
    <t>куб.м</t>
  </si>
  <si>
    <t>тис.га</t>
  </si>
  <si>
    <t>тис.шт</t>
  </si>
  <si>
    <t>Усього по підрозділу 1.6</t>
  </si>
  <si>
    <t xml:space="preserve">Заготівля лісового насіння, усього, </t>
  </si>
  <si>
    <t>Винищувальні роботи в осередках шкідників і хвороб, усього, у тому числі:</t>
  </si>
  <si>
    <t>авіаційними методами</t>
  </si>
  <si>
    <t>наземними методами</t>
  </si>
  <si>
    <t>Рубки  догляду за лісом, усього, у тому числі:</t>
  </si>
  <si>
    <t xml:space="preserve"> освітлення</t>
  </si>
  <si>
    <t xml:space="preserve"> прочищення</t>
  </si>
  <si>
    <t xml:space="preserve"> проріджування</t>
  </si>
  <si>
    <t xml:space="preserve"> прохідні рубки</t>
  </si>
  <si>
    <t>Інші види рубок формування і оздоровлення лісів та інші заходи, пов'язані з веденням лісового господарства, усього, у тому числі:</t>
  </si>
  <si>
    <t>1. Санітарні, усього, у тому числі:</t>
  </si>
  <si>
    <t>Інші види рубок формування і оздоровлення лісів та інші заходи, пов'язані з веденням лісового господарства, усього,     у тому числі:</t>
  </si>
  <si>
    <t>1.7 Мисливське господарство</t>
  </si>
  <si>
    <t>Усього по підрозділу 1.7</t>
  </si>
  <si>
    <t>1.9 Адміністративні витрати</t>
  </si>
  <si>
    <t xml:space="preserve">Розділ 1. Лісове і мисливське господарство </t>
  </si>
  <si>
    <t>2.1 Лісорозведення на землях наданих в постійне користування</t>
  </si>
  <si>
    <t>Усього витрат по Розділу I</t>
  </si>
  <si>
    <t>у тому числі по мисливству (довідково)</t>
  </si>
  <si>
    <t>Заготівля і викладка кормів для підгодівлі мисливських тварин</t>
  </si>
  <si>
    <t>під лісові культури наступного року</t>
  </si>
  <si>
    <t>Обробіток грунту під лісові культури, усього, у тому числі:</t>
  </si>
  <si>
    <t>Усього по підрозділу 2.1</t>
  </si>
  <si>
    <t xml:space="preserve">2.2 Лісорозведення на землях інших землекористувачів </t>
  </si>
  <si>
    <t xml:space="preserve">у тому числі: садіння лісу </t>
  </si>
  <si>
    <t>Усього по підрозділу 2.2</t>
  </si>
  <si>
    <t>Усього по підрозділу 2.3</t>
  </si>
  <si>
    <t>Усього витрат по Розділу II</t>
  </si>
  <si>
    <t>Розділ III. Збереження природно-заповідного фонду</t>
  </si>
  <si>
    <t>Лісовпорядкування та проектно-вишукувальні роботи</t>
  </si>
  <si>
    <t>Усього по підрозділу 3.1</t>
  </si>
  <si>
    <t>3.2 Рубки формування та оздоровлення лісів та інші заходи</t>
  </si>
  <si>
    <t>Усього по підрозділу 3.2</t>
  </si>
  <si>
    <t>3.3 Допоміжні лісогосподарські роботи</t>
  </si>
  <si>
    <t>3.4 Відновлення лісів на землях, наданих у постійне користування</t>
  </si>
  <si>
    <t>Усього по підрозділу 3.3</t>
  </si>
  <si>
    <t>Усього по підрозділу 3.4</t>
  </si>
  <si>
    <t>Усього по підрозділу 3.5</t>
  </si>
  <si>
    <t>Усього по підрозділу 3.6</t>
  </si>
  <si>
    <t>Усього по підрозділу 3.7</t>
  </si>
  <si>
    <t>3.8 Загальновиробничі витрати</t>
  </si>
  <si>
    <t>3.9 Адміністративні витрати</t>
  </si>
  <si>
    <t>Усього витрат по Розділу III</t>
  </si>
  <si>
    <t>4.1 Заготівля деревини в порядку рубок головного користування</t>
  </si>
  <si>
    <t>Усього по підрозділу 4.1</t>
  </si>
  <si>
    <t>4.2 Заготівля другорядних лісових матеріалів</t>
  </si>
  <si>
    <t>Заготівля другорядних лісових матеріалів, усього, у тому числі:</t>
  </si>
  <si>
    <t xml:space="preserve">живиці </t>
  </si>
  <si>
    <t xml:space="preserve">деревних соків </t>
  </si>
  <si>
    <t xml:space="preserve">новорічних ялинок </t>
  </si>
  <si>
    <t>Здійснення побічних лісових користувань, усього, у тому числі:</t>
  </si>
  <si>
    <t xml:space="preserve"> грибів </t>
  </si>
  <si>
    <t xml:space="preserve">лікарської сировини </t>
  </si>
  <si>
    <t xml:space="preserve"> ягід </t>
  </si>
  <si>
    <t>Використання корисних властивостей лісів, усього, у тому числі:</t>
  </si>
  <si>
    <t>Усього по підрозділу 4.5</t>
  </si>
  <si>
    <t xml:space="preserve">Усього витрат по Розділу  IУ </t>
  </si>
  <si>
    <t>Головний економіст</t>
  </si>
  <si>
    <t xml:space="preserve">Усього витрат по Розділах I,II,III,IV </t>
  </si>
  <si>
    <t xml:space="preserve"> вибіркові санітарні </t>
  </si>
  <si>
    <t xml:space="preserve">суцільні санітарні </t>
  </si>
  <si>
    <t>4. Рубки, повязані з реконструкцією деревостанів</t>
  </si>
  <si>
    <t xml:space="preserve">будівництво тимчасових (сезонних) лісогосподарських доріг </t>
  </si>
  <si>
    <t xml:space="preserve">ремонт і утримання наявної лісодорожної мережі </t>
  </si>
  <si>
    <t>у тому числі :            сосни</t>
  </si>
  <si>
    <t>Гасіння лісових пожеж</t>
  </si>
  <si>
    <t xml:space="preserve">Придбання насіння та садивного матеріалу для лісорозведення на землях наданих у постійне користування </t>
  </si>
  <si>
    <t xml:space="preserve">Придбання насіння та садивного матеріалі для лісорозведення на землях інших користувачів </t>
  </si>
  <si>
    <t xml:space="preserve">Придбання насіння та садивного матеріалі для створення полезахисних лісових смуг </t>
  </si>
  <si>
    <t xml:space="preserve">Оформлення правовстановлюючих документів на землі для лісорозведення </t>
  </si>
  <si>
    <t>у тому числі :             сосни</t>
  </si>
  <si>
    <t xml:space="preserve">Придбання насіння та посадматеріалу </t>
  </si>
  <si>
    <t>4.3 Здійснення побічних лісових користувань</t>
  </si>
  <si>
    <t>в т.ч.за рахунок</t>
  </si>
  <si>
    <t xml:space="preserve">в тому числі </t>
  </si>
  <si>
    <t>сума тис.грн</t>
  </si>
  <si>
    <t>загальний фонд</t>
  </si>
  <si>
    <t>спеціальний фонд</t>
  </si>
  <si>
    <t>інші джерела</t>
  </si>
  <si>
    <t>I квартал</t>
  </si>
  <si>
    <t xml:space="preserve"> </t>
  </si>
  <si>
    <t xml:space="preserve">в тому числі по мисливству </t>
  </si>
  <si>
    <t>Розділ II.Лісорозведення</t>
  </si>
  <si>
    <t>3.5 Охорона лісу від пожеж</t>
  </si>
  <si>
    <t>3.6.Боротьба зі шкідниками та хворобами лісу</t>
  </si>
  <si>
    <t>3.7 Мисливство господарство</t>
  </si>
  <si>
    <t xml:space="preserve">в тому числі: для реакраційних цілей </t>
  </si>
  <si>
    <t>Головний інженер</t>
  </si>
  <si>
    <t xml:space="preserve">2.3 Створення полезахисних лісових смуг </t>
  </si>
  <si>
    <t>власні кошти</t>
  </si>
  <si>
    <t>вартість од.,р, грн</t>
  </si>
  <si>
    <t>4.4  Використання корисних властивостей лісів</t>
  </si>
  <si>
    <t>сума         тис. грн</t>
  </si>
  <si>
    <t>1.8 Загальновиробничі  витрати</t>
  </si>
  <si>
    <t>3.1  Лісовпорядкування та проектно-вишукувальні роботи</t>
  </si>
  <si>
    <t>Розділ IV.Спеціальне використання лісових ресурсів та інші заходи</t>
  </si>
  <si>
    <t>4.6 Загальновиробничі  витрати</t>
  </si>
  <si>
    <t>власних коштів</t>
  </si>
  <si>
    <t>інших джерел</t>
  </si>
  <si>
    <t xml:space="preserve"> Виробничо-фінансовий план </t>
  </si>
  <si>
    <t>тис.грн.</t>
  </si>
  <si>
    <t>Зміст заходів</t>
  </si>
  <si>
    <t>Всього витрат</t>
  </si>
  <si>
    <t>у тому числі за рахунок:</t>
  </si>
  <si>
    <t>загального фонду державного бюджету</t>
  </si>
  <si>
    <t>спеціального фонду державного бюджету</t>
  </si>
  <si>
    <t xml:space="preserve"> Лісове і мисливське  господарство  - всього</t>
  </si>
  <si>
    <t>1.1 Лісовпорядкування та пректно-вишукувальні роботи</t>
  </si>
  <si>
    <t>1.2 Рубки формування і оздоровлення лісів та інші заходи</t>
  </si>
  <si>
    <t>1.5 Охорона лісу від пожеж</t>
  </si>
  <si>
    <t>1.6 Боротьба зі шкідниками та хворобами лісу</t>
  </si>
  <si>
    <t>1.8 Загальновиробничі (цехові) витрати</t>
  </si>
  <si>
    <t xml:space="preserve"> Лісорозведення - всього</t>
  </si>
  <si>
    <t>2.1Лісорозведення на землях, наданих у постійне користування</t>
  </si>
  <si>
    <t>2.2.Лісорозведення на землях інших землекористувачів</t>
  </si>
  <si>
    <t>2.3. Створення полезахисних лісових смуг</t>
  </si>
  <si>
    <t xml:space="preserve"> Збереження природно-заповідного фонду - всього</t>
  </si>
  <si>
    <t>3.1 Лісовпорядкування та пректно-вишукувальні роботи</t>
  </si>
  <si>
    <t>3.6 Боротьба зі шкідниками та хворобами лісу</t>
  </si>
  <si>
    <t>3.7 Мисливське господарство</t>
  </si>
  <si>
    <t>3.8 Загальновиробничі (цехові) витрати</t>
  </si>
  <si>
    <t xml:space="preserve"> Спеціальне використання лісових ресурсів та інші заходи - всього</t>
  </si>
  <si>
    <t>4.4 Використання корисних властивостей лісів</t>
  </si>
  <si>
    <t>4.6 Загальновиробничі (цехові) витрати</t>
  </si>
  <si>
    <t>4.7 Адміністративні витрати</t>
  </si>
  <si>
    <t>№№</t>
  </si>
  <si>
    <t xml:space="preserve">Код </t>
  </si>
  <si>
    <t>Один.</t>
  </si>
  <si>
    <t>ПЛАН</t>
  </si>
  <si>
    <t>в тому числі</t>
  </si>
  <si>
    <t>пп</t>
  </si>
  <si>
    <t>рядка</t>
  </si>
  <si>
    <t>вим.</t>
  </si>
  <si>
    <t>сума</t>
  </si>
  <si>
    <t>І квартал</t>
  </si>
  <si>
    <t>витрат</t>
  </si>
  <si>
    <t>од.</t>
  </si>
  <si>
    <t>Придбання житлового фонду</t>
  </si>
  <si>
    <t>Капітальний ремонт та реконструкція постійних лісогосподарських  доріг</t>
  </si>
  <si>
    <t>Інші видатки</t>
  </si>
  <si>
    <t>лісоматеріали круглі</t>
  </si>
  <si>
    <t>дров'яна деревина промислового використання</t>
  </si>
  <si>
    <t>дров'яна деревина непромислового використання</t>
  </si>
  <si>
    <t>хлисти</t>
  </si>
  <si>
    <t>хмиз</t>
  </si>
  <si>
    <t>Влаштування протипожежних розривів, бар'єрів, заслонів</t>
  </si>
  <si>
    <t>Догляд за мінералізованими смугами,  протипожежними розривами, бар'єрами, заслонами</t>
  </si>
  <si>
    <t>Організація, утримання лісопожежних  станцій</t>
  </si>
  <si>
    <t>Підняття крон дерев</t>
  </si>
  <si>
    <t>Лісопатологічний моніторинг</t>
  </si>
  <si>
    <t>3.2 Рубки формування і оздоровлення лісів та інші заходи</t>
  </si>
  <si>
    <t xml:space="preserve">Біологічні заходи боротьби </t>
  </si>
  <si>
    <t>Патрулювання за допомогою літальних систем</t>
  </si>
  <si>
    <t>Ремонт та утримання об'єктів протипожежного призначення</t>
  </si>
  <si>
    <t>ІI квартал</t>
  </si>
  <si>
    <t>III квартал</t>
  </si>
  <si>
    <t>IV квартал</t>
  </si>
  <si>
    <t xml:space="preserve">Перший заступник начальника управління </t>
  </si>
  <si>
    <t xml:space="preserve">                                                                 </t>
  </si>
  <si>
    <t>ЗАТВЕРДЖУЮ :</t>
  </si>
  <si>
    <t xml:space="preserve">                        ПОГОДЖУЮ:</t>
  </si>
  <si>
    <t xml:space="preserve">Директор ДП "_____________" </t>
  </si>
  <si>
    <t>______________________________ Р. В. Ільїн</t>
  </si>
  <si>
    <t>______________________________</t>
  </si>
  <si>
    <t xml:space="preserve"> Головний лісничий ___________ ______________ Головний інженер ___________ ______________ Головний економіст ___________ ______________</t>
  </si>
  <si>
    <t>ІІ квартал</t>
  </si>
  <si>
    <t>ІІІ квартал</t>
  </si>
  <si>
    <t>ІV квартал</t>
  </si>
  <si>
    <t>Капітальні видатки по лісовому  і мисливському господарству та охороні навколишнього природного середовища, усього, у тому числі:</t>
  </si>
  <si>
    <t>Капітальні видатки по лісовому  і мисливскому господарству та спеціальному використанню лісових ресурсів та іншим заходам, усього, у тому числі:</t>
  </si>
  <si>
    <t>1.1</t>
  </si>
  <si>
    <t>Придбання технічних засобів, усього, у тому числі:</t>
  </si>
  <si>
    <t>1.1.1</t>
  </si>
  <si>
    <t xml:space="preserve">          лісогосподарської техніки</t>
  </si>
  <si>
    <t>1.1.2</t>
  </si>
  <si>
    <t xml:space="preserve">          пожежних автомобілів</t>
  </si>
  <si>
    <t>1.1.3</t>
  </si>
  <si>
    <t xml:space="preserve">         протипожежного призначення</t>
  </si>
  <si>
    <t>1.1.4</t>
  </si>
  <si>
    <t xml:space="preserve">         боротьби зі шкідниками</t>
  </si>
  <si>
    <t>1.1.5</t>
  </si>
  <si>
    <t xml:space="preserve">         дорожньо-будівельної техніки</t>
  </si>
  <si>
    <t>1.1.6</t>
  </si>
  <si>
    <t xml:space="preserve">         екологобезпечних машин та механізмів</t>
  </si>
  <si>
    <t>1.1.7</t>
  </si>
  <si>
    <t xml:space="preserve">         інші технічні засоби</t>
  </si>
  <si>
    <t>1.2</t>
  </si>
  <si>
    <t>1.3</t>
  </si>
  <si>
    <t>Капітальне будівництво об'єктів, усього, у тому числі:</t>
  </si>
  <si>
    <t>1.3.1</t>
  </si>
  <si>
    <t xml:space="preserve">лісогосподарського призначення </t>
  </si>
  <si>
    <t>1.3.2</t>
  </si>
  <si>
    <t xml:space="preserve">           соціальної сфери і житлового фонду  </t>
  </si>
  <si>
    <t>1.3.3</t>
  </si>
  <si>
    <t xml:space="preserve">            об'єктів протипожежного призначення</t>
  </si>
  <si>
    <t>1.3.4</t>
  </si>
  <si>
    <t xml:space="preserve">            іншого призначення</t>
  </si>
  <si>
    <t>1.4</t>
  </si>
  <si>
    <t>Капітальний ремонт та реконструкція об'єктів та засобів</t>
  </si>
  <si>
    <t>1.5</t>
  </si>
  <si>
    <t>Будівництво лісових автомобільних  доріг</t>
  </si>
  <si>
    <t>1.5.1</t>
  </si>
  <si>
    <t>у тому числі:   проектно-кошторисна документація</t>
  </si>
  <si>
    <t>1.5.2</t>
  </si>
  <si>
    <t xml:space="preserve">          будівництво земляного полотна</t>
  </si>
  <si>
    <t>1.5.3</t>
  </si>
  <si>
    <t xml:space="preserve">          облаштування дорожним одягом</t>
  </si>
  <si>
    <t>1.6</t>
  </si>
  <si>
    <t>1.6.1</t>
  </si>
  <si>
    <t>у тому числі:  проектно-кошторисна документація</t>
  </si>
  <si>
    <t>1.6.2</t>
  </si>
  <si>
    <t xml:space="preserve">       облаштування земляного полотна</t>
  </si>
  <si>
    <t>1.6.3</t>
  </si>
  <si>
    <t xml:space="preserve">       облаштування дорожним одягом</t>
  </si>
  <si>
    <t>1.7</t>
  </si>
  <si>
    <t xml:space="preserve">Капітальні видатки по збереженню природно-заповідного фонду, усього, у тому числі: 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</si>
  <si>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</si>
  <si>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</si>
  <si>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</si>
  <si>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</si>
  <si>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</si>
  <si>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</si>
  <si>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</si>
  <si>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</si>
  <si>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</si>
  <si>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2.3</t>
  </si>
  <si>
    <t>2.3.1</t>
  </si>
  <si>
    <t>2.3.2</t>
  </si>
  <si>
    <t>2.3.3</t>
  </si>
  <si>
    <t>2.3.4</t>
  </si>
  <si>
    <t>2.4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</si>
  <si>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</si>
  <si>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</si>
  <si>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</si>
  <si>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</si>
  <si>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</si>
  <si>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</si>
  <si>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</si>
  <si>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</si>
  <si>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2.7</t>
  </si>
  <si>
    <t xml:space="preserve">        Керівник               _____________________ </t>
  </si>
  <si>
    <t>Головний лісничий   ______________________</t>
  </si>
  <si>
    <t>Головний економіст____________________</t>
  </si>
  <si>
    <t>ДОВIДКА № 4. Капітальні видатки по  ДП "_________________"</t>
  </si>
  <si>
    <r>
      <t xml:space="preserve"> Оформлення правовстановлюючих документів на землі (довідково</t>
    </r>
    <r>
      <rPr>
        <sz val="14"/>
        <rFont val="Calibri"/>
        <family val="2"/>
      </rPr>
      <t>)</t>
    </r>
  </si>
  <si>
    <t>Оформлення правовстановлюючих документів на землі для лісорозведення (довідково)</t>
  </si>
  <si>
    <t>Капітальні видатки (довідково)</t>
  </si>
  <si>
    <t xml:space="preserve">ЗАТВЕРДЖЕНО </t>
  </si>
  <si>
    <t xml:space="preserve">Наказом Держлісагентства України </t>
  </si>
  <si>
    <t xml:space="preserve">(підприємство)    </t>
  </si>
  <si>
    <t xml:space="preserve">                            03.2019              № </t>
  </si>
  <si>
    <t xml:space="preserve">                                                                                                                                                                           </t>
  </si>
  <si>
    <t>Форма 10-ЛГ ( загальна )</t>
  </si>
  <si>
    <t xml:space="preserve">                                                                                     З В І Т                                                                            </t>
  </si>
  <si>
    <t>про виконання виробничо-фінансового плану по лісовому і мисливському господарству та охороні</t>
  </si>
  <si>
    <t>навколишнього природного середовища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</si>
  <si>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</si>
  <si>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(період)     </t>
  </si>
  <si>
    <t xml:space="preserve"> тис.грн</t>
  </si>
  <si>
    <t>ФАКТ</t>
  </si>
  <si>
    <t>виміру</t>
  </si>
  <si>
    <t xml:space="preserve">сума </t>
  </si>
  <si>
    <t>Розділ І. Лісове і мисливське господарство</t>
  </si>
  <si>
    <t>1.1  Лісовпорядкування та проектно-вишукувальні роботи</t>
  </si>
  <si>
    <t xml:space="preserve">Безперервне лісовпорядкування </t>
  </si>
  <si>
    <t xml:space="preserve">Грунтово-типологічне обстеження </t>
  </si>
  <si>
    <t xml:space="preserve">Оформлення правовстановлюючих документів на землі </t>
  </si>
  <si>
    <t xml:space="preserve">Рубки догляду за лісом, усього, у тому числі: </t>
  </si>
  <si>
    <t xml:space="preserve">        освітлення </t>
  </si>
  <si>
    <t xml:space="preserve">       прочищення</t>
  </si>
  <si>
    <t xml:space="preserve">        проріджування</t>
  </si>
  <si>
    <t xml:space="preserve">       прохідні рубки</t>
  </si>
  <si>
    <t xml:space="preserve">вибіркові санітарні </t>
  </si>
  <si>
    <t>4. Рубки, пов'язані з реконструкцією деревостанів</t>
  </si>
  <si>
    <t>5. Ландшафтні рубки</t>
  </si>
  <si>
    <t xml:space="preserve">Усього по підрозділу 1.2 </t>
  </si>
  <si>
    <r>
      <t>1.3.</t>
    </r>
    <r>
      <rPr>
        <b/>
        <i/>
        <sz val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Допоміжні лісогосподарські роботи</t>
    </r>
  </si>
  <si>
    <t xml:space="preserve">Будівництво тимчасових (сезонних) лісогосподарських доріг </t>
  </si>
  <si>
    <t xml:space="preserve">Ремонт і утримання наявної лісодорожної мережі </t>
  </si>
  <si>
    <t>1.4.Відновлення лісів на землях, наданих у постійне користування</t>
  </si>
  <si>
    <t xml:space="preserve">                          висівання</t>
  </si>
  <si>
    <t>Обробіток ґрунту під лісові культури, усього, у тому числі:</t>
  </si>
  <si>
    <t xml:space="preserve">під лісові культури наступного року </t>
  </si>
  <si>
    <t>Заготівля  лісового насіння, усього,</t>
  </si>
  <si>
    <t>у тому числі:    сосни</t>
  </si>
  <si>
    <t xml:space="preserve">інші  </t>
  </si>
  <si>
    <t>тис.шт.</t>
  </si>
  <si>
    <t xml:space="preserve">Інші витрати </t>
  </si>
  <si>
    <t xml:space="preserve">  Усього по  підрозділу 1.4.</t>
  </si>
  <si>
    <t>Догляд за мінералізованими смугами, протипожежними розривами, бар'єрами, заслонами</t>
  </si>
  <si>
    <t>Благоустрій рекреаційних ділянок</t>
  </si>
  <si>
    <t xml:space="preserve">га </t>
  </si>
  <si>
    <t>Організація, утримання лісопожежних станцій</t>
  </si>
  <si>
    <t>тис. га</t>
  </si>
  <si>
    <t>1.6. Боротьба зі шкідниками та хворобами лісу</t>
  </si>
  <si>
    <t>Біологічні заходи боротьби</t>
  </si>
  <si>
    <t>Ґрунтові розкопки</t>
  </si>
  <si>
    <t>1.7 .Мисливське господарство</t>
  </si>
  <si>
    <t>1.8. Загальновиробничі витрати</t>
  </si>
  <si>
    <t>у тому числі по мисливству</t>
  </si>
  <si>
    <t>1.9. Адміністративні  витрати</t>
  </si>
  <si>
    <t xml:space="preserve">Усього витрат по Розділу І </t>
  </si>
  <si>
    <t>Розділ ІІ.  Лісорозведення</t>
  </si>
  <si>
    <t>2.1 Лісорозведення на землях наданих у постійне користування</t>
  </si>
  <si>
    <t>Ремонт і утримання протиерозійних гідротехнічних споруд</t>
  </si>
  <si>
    <t xml:space="preserve">  2.2 Лісорозведення на  землях  інших землекористувачів</t>
  </si>
  <si>
    <t xml:space="preserve">Придбання насіння і садивного матеріалу для лісорозведення на землях інших землекористувачів </t>
  </si>
  <si>
    <t xml:space="preserve">  2.3 Створення полезахисних лісових смуг</t>
  </si>
  <si>
    <t>Придбання насіння і садивного матеріалу для  створення полезахисних лісових смуг</t>
  </si>
  <si>
    <t>Оформлення правовстановлюючих документів на землі для лісорозведення</t>
  </si>
  <si>
    <t xml:space="preserve">Усього витрат по Розділу ІІ </t>
  </si>
  <si>
    <t xml:space="preserve">Розділ ІІІ.  Збереження природно-заповідного фонду   </t>
  </si>
  <si>
    <t>3.1 Лісовпорядкування та проектно-вишукувальні роботи</t>
  </si>
  <si>
    <t>Рубки догляду за лісом, усього, у тому числі:</t>
  </si>
  <si>
    <t xml:space="preserve">освітлення </t>
  </si>
  <si>
    <t>прочищення</t>
  </si>
  <si>
    <t>проріджування</t>
  </si>
  <si>
    <t>прохідні рубки</t>
  </si>
  <si>
    <t>Інші види рубок, формування і оздоровлення лісів та інші заходи, пов'язані з веденням лісового господарства, усього, у тому числі:</t>
  </si>
  <si>
    <t>Довідково</t>
  </si>
  <si>
    <t>Рубки, проведені на землях інших користувачів</t>
  </si>
  <si>
    <t>будівництво тимчасових (сезонних) лісогосподарських доріг</t>
  </si>
  <si>
    <t>ремонт і утримання наявної лісодорожньої мережі</t>
  </si>
  <si>
    <t>3.4.Відновлення лісів на землях, наданих у постійне користування</t>
  </si>
  <si>
    <t>Обробіток ґрунту під  лісові культури, усього, у тому числі:</t>
  </si>
  <si>
    <t>в тому числі:    сосни</t>
  </si>
  <si>
    <t xml:space="preserve">Придбання насіння і посадматеріалу </t>
  </si>
  <si>
    <t>Догляд за мінералізованими смугами та протипожежними розривами, бар'єрами, заслонами</t>
  </si>
  <si>
    <t>3.6. Боротьба зі шкідниками та хворобами лісу</t>
  </si>
  <si>
    <t>Лісопатологічне моніторинг</t>
  </si>
  <si>
    <t xml:space="preserve">Усього витрат по розділу ІІІ </t>
  </si>
  <si>
    <t>Розділ ІV. Спеціальне використання лісових ресурсів та інші заходи</t>
  </si>
  <si>
    <t xml:space="preserve">Усього по підрозділу 4.1 </t>
  </si>
  <si>
    <t>деревних соків</t>
  </si>
  <si>
    <t>новорічних ялинок</t>
  </si>
  <si>
    <t>шт.</t>
  </si>
  <si>
    <t xml:space="preserve">ягід </t>
  </si>
  <si>
    <t xml:space="preserve">грибів </t>
  </si>
  <si>
    <t xml:space="preserve">лікарcької сировини </t>
  </si>
  <si>
    <t>4.4. Використання корисних властивостей лісів</t>
  </si>
  <si>
    <t xml:space="preserve">для рекреаційних цілей </t>
  </si>
  <si>
    <t>4.5. Інші заходи</t>
  </si>
  <si>
    <t>Перевезення деревини від всіх видів рубок на нижні склади, включаючи навантажування та розвантажування</t>
  </si>
  <si>
    <t>4.6 Загальновиробничі витрати</t>
  </si>
  <si>
    <t xml:space="preserve">Усього витрат по розділу ІV </t>
  </si>
  <si>
    <t>Усього витрат по  розділах І, ІІ, ІІІ, ІV</t>
  </si>
  <si>
    <t>Головний бухгалтер</t>
  </si>
  <si>
    <t>ДОВIДКА  1.  Рух лiсопродукцii вiд рубок формування та оздоровлення лісів</t>
  </si>
  <si>
    <t xml:space="preserve">                             </t>
  </si>
  <si>
    <t xml:space="preserve">    </t>
  </si>
  <si>
    <t>Кількість, куб.м</t>
  </si>
  <si>
    <t>№</t>
  </si>
  <si>
    <t xml:space="preserve"> Всього</t>
  </si>
  <si>
    <t>у тому числі:</t>
  </si>
  <si>
    <t xml:space="preserve">Вартість </t>
  </si>
  <si>
    <t>п/п</t>
  </si>
  <si>
    <t>ряд-</t>
  </si>
  <si>
    <t>лісоматеріал і круглі</t>
  </si>
  <si>
    <t>лісопродукції</t>
  </si>
  <si>
    <t xml:space="preserve">ка  </t>
  </si>
  <si>
    <t>по виробничій</t>
  </si>
  <si>
    <t>собівартості</t>
  </si>
  <si>
    <t>(тис.грн.)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</si>
  <si>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</si>
  <si>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</si>
  <si>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</si>
  <si>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</si>
  <si>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</si>
  <si>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</si>
  <si>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</si>
  <si>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</si>
  <si>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</si>
  <si>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Залишок на початок року</t>
  </si>
  <si>
    <t>1920</t>
  </si>
  <si>
    <t>Заготовлено, усього,</t>
  </si>
  <si>
    <t>1930</t>
  </si>
  <si>
    <t>у тому числі на землях інших користувачів</t>
  </si>
  <si>
    <t>1931</t>
  </si>
  <si>
    <t>Надійшло від розробки хлистів</t>
  </si>
  <si>
    <t>1940</t>
  </si>
  <si>
    <t>Iншi надходження</t>
  </si>
  <si>
    <t>1950</t>
  </si>
  <si>
    <t xml:space="preserve"> Реалiзовано</t>
  </si>
  <si>
    <t>1960</t>
  </si>
  <si>
    <t>по виробниій собівартості</t>
  </si>
  <si>
    <t>1961</t>
  </si>
  <si>
    <t>по цінах реалізації без ПДВ</t>
  </si>
  <si>
    <t>1962</t>
  </si>
  <si>
    <t>Перевезено на н/склад</t>
  </si>
  <si>
    <t>1970</t>
  </si>
  <si>
    <t>Пущено на розробку хлистів</t>
  </si>
  <si>
    <t>1980</t>
  </si>
  <si>
    <t>Iншi витрати</t>
  </si>
  <si>
    <t>1990</t>
  </si>
  <si>
    <t>Залишок на кiнець звiтного періоду</t>
  </si>
  <si>
    <t>2000</t>
  </si>
  <si>
    <t>Заготовлено ялинок  із хворосту (штук)</t>
  </si>
  <si>
    <t>2010</t>
  </si>
  <si>
    <t>ДОВIДКА  2.  Рух лiсопродукцii вiд рубок головного користування</t>
  </si>
  <si>
    <t>2020</t>
  </si>
  <si>
    <t>2030</t>
  </si>
  <si>
    <t>2031</t>
  </si>
  <si>
    <t>2040</t>
  </si>
  <si>
    <t>2050</t>
  </si>
  <si>
    <t>2060</t>
  </si>
  <si>
    <t>2061</t>
  </si>
  <si>
    <t>2062</t>
  </si>
  <si>
    <t>2070</t>
  </si>
  <si>
    <t>2080</t>
  </si>
  <si>
    <t>2090</t>
  </si>
  <si>
    <t>2100</t>
  </si>
  <si>
    <t>Заготовлено ялинок на плантації (штук)</t>
  </si>
  <si>
    <t>2110</t>
  </si>
  <si>
    <t>ДОВIДКА  3. Рух лiсопродукцii на нижньому складi</t>
  </si>
  <si>
    <t>2120</t>
  </si>
  <si>
    <t>Надійшло на нижній склад</t>
  </si>
  <si>
    <t>2130</t>
  </si>
  <si>
    <t>2140</t>
  </si>
  <si>
    <t>2150</t>
  </si>
  <si>
    <t xml:space="preserve"> Реалiзовано:</t>
  </si>
  <si>
    <t>2160</t>
  </si>
  <si>
    <t>2161</t>
  </si>
  <si>
    <t>2162</t>
  </si>
  <si>
    <t>Передано на переробку у цех</t>
  </si>
  <si>
    <t>2170</t>
  </si>
  <si>
    <t>2180</t>
  </si>
  <si>
    <t>2190</t>
  </si>
  <si>
    <t>2200</t>
  </si>
  <si>
    <t xml:space="preserve">ДОВIДКА № 4. Капітальні видатки  </t>
  </si>
  <si>
    <t>Капітальні видатки по лісовому  і мисливскому господарству та охороні навколишнього природного середовища, усього, у тому числі:</t>
  </si>
  <si>
    <t>Капітальні видатки по лісовому і мисливскому господарству та спеціальному використанню лісових ресурсів та іншим заходам, усього, у тому числі:</t>
  </si>
  <si>
    <t>лісогосподарської техніки</t>
  </si>
  <si>
    <t>пожежних автомобілів</t>
  </si>
  <si>
    <t>протипожежного призначення</t>
  </si>
  <si>
    <t>боротьби зі шкідниками</t>
  </si>
  <si>
    <t>дорожнньо-будівельної техніки</t>
  </si>
  <si>
    <t>екологобезпечних машин та механізмів</t>
  </si>
  <si>
    <t>інші технічні засоби</t>
  </si>
  <si>
    <t>Капітальне будівництво обєктів, усього, у тому числі:</t>
  </si>
  <si>
    <t xml:space="preserve">соціальної сфери і житлового фонду  </t>
  </si>
  <si>
    <t>об'єктів протипожежного призначення</t>
  </si>
  <si>
    <t>іншого призначення</t>
  </si>
  <si>
    <t>Будівництво лісових автомобільних доріг</t>
  </si>
  <si>
    <t>у тому числі:проектно-кошторисна документація</t>
  </si>
  <si>
    <t>будівництво земляного полотна</t>
  </si>
  <si>
    <t>облаштування дорожним одягом</t>
  </si>
  <si>
    <t>Капітальний ремонт та реконструкція постійних лісогосподарських доріг</t>
  </si>
  <si>
    <t>у тому числі: проектно-кошторисна документація</t>
  </si>
  <si>
    <t>облаштування земляного полотна</t>
  </si>
  <si>
    <t>Капітальні видатки по збереженню природно-заповідного фонду, усього, у тому числі:</t>
  </si>
  <si>
    <t>1 кв</t>
  </si>
  <si>
    <t>на 1 куб.</t>
  </si>
  <si>
    <t>2 кв</t>
  </si>
  <si>
    <t>3 кв</t>
  </si>
  <si>
    <t>4 кв</t>
  </si>
  <si>
    <t>РД</t>
  </si>
  <si>
    <t>ДП "Городницький лісгосп"</t>
  </si>
  <si>
    <t>Державне підприємство "Городницьке лісове господарство"</t>
  </si>
  <si>
    <t>1.3.  Допоміжні лісогосподарські роботи</t>
  </si>
  <si>
    <t>розділ 1.2+1,3</t>
  </si>
  <si>
    <t>розділ 1.1+1,4+1.5+1,6</t>
  </si>
  <si>
    <t>цехові</t>
  </si>
  <si>
    <t>непрофінансова</t>
  </si>
  <si>
    <t xml:space="preserve">всв  витрати </t>
  </si>
  <si>
    <t>лісомат</t>
  </si>
  <si>
    <t>техсир</t>
  </si>
  <si>
    <t>дрова</t>
  </si>
  <si>
    <t>ціна</t>
  </si>
  <si>
    <t>залишки лісопродукції</t>
  </si>
  <si>
    <t>разом</t>
  </si>
  <si>
    <t>за січень - березень 2020 р.</t>
  </si>
  <si>
    <t>за січень - червень 2020 р.</t>
  </si>
  <si>
    <t>за січень - вересень 2020 р.</t>
  </si>
  <si>
    <t>за січень - грудень 2020 р.</t>
  </si>
  <si>
    <t>по лісовому і мисливському господарству та охороні навколишнього природного середовища на 2020 рік   по ДП "_____________"</t>
  </si>
  <si>
    <t xml:space="preserve"> 2020 рік </t>
  </si>
  <si>
    <t xml:space="preserve"> Виробничо-фінансовий план по лісовому і мисливському господарству та охороні навколишнього природного середовища по ДП "Городницький лісгосп"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</si>
</sst>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0.00;[Red]0.00"/>
    <numFmt numFmtId="203" formatCode="#,##0.0"/>
    <numFmt numFmtId="204" formatCode="#,##0.0[$₴-422]"/>
    <numFmt numFmtId="205" formatCode="#,##0.00&quot;₴&quot;"/>
    <numFmt numFmtId="206" formatCode="#,##0[$₴-422]"/>
    <numFmt numFmtId="207" formatCode="#,##0.00[$₴-422]"/>
  </numFmts>
  <fonts count="99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Courier New"/>
      <family val="3"/>
    </font>
    <font>
      <sz val="1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u val="single"/>
      <sz val="10"/>
      <name val="Times New Roman"/>
      <family val="1"/>
    </font>
    <font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12"/>
      <name val="Times New Roman CYR"/>
      <family val="0"/>
    </font>
    <font>
      <b/>
      <sz val="11"/>
      <name val="Times New Roman"/>
      <family val="1"/>
    </font>
    <font>
      <b/>
      <sz val="12"/>
      <name val="Arial Cyr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53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16"/>
      <color rgb="FFFF0000"/>
      <name val="Arial Cyr"/>
      <family val="0"/>
    </font>
    <font>
      <b/>
      <sz val="14"/>
      <color rgb="FFFF0000"/>
      <name val="Times New Roman"/>
      <family val="1"/>
    </font>
    <font>
      <sz val="10"/>
      <color theme="9" tint="-0.24997000396251678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69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1" xfId="0" applyNumberFormat="1" applyFont="1" applyFill="1" applyBorder="1" applyAlignment="1">
      <alignment/>
    </xf>
    <xf numFmtId="196" fontId="6" fillId="0" borderId="11" xfId="0" applyNumberFormat="1" applyFont="1" applyFill="1" applyBorder="1" applyAlignment="1">
      <alignment horizontal="center"/>
    </xf>
    <xf numFmtId="196" fontId="6" fillId="0" borderId="11" xfId="0" applyNumberFormat="1" applyFont="1" applyFill="1" applyBorder="1" applyAlignment="1">
      <alignment horizontal="center" vertical="center"/>
    </xf>
    <xf numFmtId="196" fontId="6" fillId="0" borderId="11" xfId="0" applyNumberFormat="1" applyFont="1" applyFill="1" applyBorder="1" applyAlignment="1" applyProtection="1">
      <alignment horizontal="center"/>
      <protection locked="0"/>
    </xf>
    <xf numFmtId="196" fontId="6" fillId="0" borderId="12" xfId="0" applyNumberFormat="1" applyFont="1" applyFill="1" applyBorder="1" applyAlignment="1">
      <alignment horizontal="center" vertical="center"/>
    </xf>
    <xf numFmtId="196" fontId="6" fillId="0" borderId="12" xfId="0" applyNumberFormat="1" applyFont="1" applyFill="1" applyBorder="1" applyAlignment="1" applyProtection="1">
      <alignment horizontal="center"/>
      <protection locked="0"/>
    </xf>
    <xf numFmtId="196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96" fontId="1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96" fontId="6" fillId="0" borderId="14" xfId="0" applyNumberFormat="1" applyFont="1" applyFill="1" applyBorder="1" applyAlignment="1">
      <alignment horizontal="center"/>
    </xf>
    <xf numFmtId="196" fontId="1" fillId="0" borderId="14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>
      <alignment horizontal="center"/>
    </xf>
    <xf numFmtId="196" fontId="6" fillId="0" borderId="14" xfId="0" applyNumberFormat="1" applyFont="1" applyFill="1" applyBorder="1" applyAlignment="1" applyProtection="1">
      <alignment horizontal="center"/>
      <protection locked="0"/>
    </xf>
    <xf numFmtId="196" fontId="6" fillId="0" borderId="12" xfId="0" applyNumberFormat="1" applyFont="1" applyFill="1" applyBorder="1" applyAlignment="1">
      <alignment horizontal="center"/>
    </xf>
    <xf numFmtId="196" fontId="6" fillId="0" borderId="15" xfId="0" applyNumberFormat="1" applyFont="1" applyFill="1" applyBorder="1" applyAlignment="1" applyProtection="1">
      <alignment horizontal="center"/>
      <protection locked="0"/>
    </xf>
    <xf numFmtId="196" fontId="6" fillId="0" borderId="10" xfId="0" applyNumberFormat="1" applyFont="1" applyFill="1" applyBorder="1" applyAlignment="1">
      <alignment horizontal="center"/>
    </xf>
    <xf numFmtId="196" fontId="6" fillId="0" borderId="16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left"/>
    </xf>
    <xf numFmtId="196" fontId="6" fillId="0" borderId="13" xfId="0" applyNumberFormat="1" applyFont="1" applyFill="1" applyBorder="1" applyAlignment="1">
      <alignment horizontal="center"/>
    </xf>
    <xf numFmtId="196" fontId="1" fillId="0" borderId="17" xfId="0" applyNumberFormat="1" applyFont="1" applyFill="1" applyBorder="1" applyAlignment="1" applyProtection="1">
      <alignment horizontal="center"/>
      <protection locked="0"/>
    </xf>
    <xf numFmtId="196" fontId="1" fillId="0" borderId="13" xfId="0" applyNumberFormat="1" applyFont="1" applyFill="1" applyBorder="1" applyAlignment="1" applyProtection="1">
      <alignment horizontal="center"/>
      <protection locked="0"/>
    </xf>
    <xf numFmtId="196" fontId="1" fillId="0" borderId="18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96" fontId="6" fillId="0" borderId="13" xfId="0" applyNumberFormat="1" applyFont="1" applyFill="1" applyBorder="1" applyAlignment="1">
      <alignment horizontal="center" vertical="center"/>
    </xf>
    <xf numFmtId="196" fontId="1" fillId="0" borderId="19" xfId="0" applyNumberFormat="1" applyFont="1" applyFill="1" applyBorder="1" applyAlignment="1" applyProtection="1">
      <alignment horizontal="center"/>
      <protection locked="0"/>
    </xf>
    <xf numFmtId="196" fontId="6" fillId="0" borderId="19" xfId="0" applyNumberFormat="1" applyFont="1" applyFill="1" applyBorder="1" applyAlignment="1">
      <alignment horizontal="center"/>
    </xf>
    <xf numFmtId="196" fontId="1" fillId="0" borderId="20" xfId="0" applyNumberFormat="1" applyFont="1" applyFill="1" applyBorder="1" applyAlignment="1" applyProtection="1">
      <alignment horizontal="center"/>
      <protection locked="0"/>
    </xf>
    <xf numFmtId="196" fontId="1" fillId="0" borderId="21" xfId="0" applyNumberFormat="1" applyFont="1" applyFill="1" applyBorder="1" applyAlignment="1" applyProtection="1">
      <alignment horizontal="center"/>
      <protection locked="0"/>
    </xf>
    <xf numFmtId="196" fontId="6" fillId="0" borderId="21" xfId="0" applyNumberFormat="1" applyFont="1" applyFill="1" applyBorder="1" applyAlignment="1">
      <alignment horizontal="center"/>
    </xf>
    <xf numFmtId="196" fontId="1" fillId="0" borderId="22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>
      <alignment/>
    </xf>
    <xf numFmtId="196" fontId="6" fillId="0" borderId="2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32" borderId="23" xfId="0" applyFont="1" applyFill="1" applyBorder="1" applyAlignment="1">
      <alignment/>
    </xf>
    <xf numFmtId="196" fontId="1" fillId="32" borderId="13" xfId="0" applyNumberFormat="1" applyFont="1" applyFill="1" applyBorder="1" applyAlignment="1">
      <alignment horizontal="center" vertical="center"/>
    </xf>
    <xf numFmtId="196" fontId="1" fillId="32" borderId="18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5" xfId="0" applyFont="1" applyBorder="1" applyAlignment="1" quotePrefix="1">
      <alignment horizontal="lef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32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" fillId="32" borderId="27" xfId="0" applyFont="1" applyFill="1" applyBorder="1" applyAlignment="1">
      <alignment/>
    </xf>
    <xf numFmtId="196" fontId="1" fillId="32" borderId="17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196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96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196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96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>
      <alignment horizontal="center" vertical="center"/>
    </xf>
    <xf numFmtId="196" fontId="6" fillId="0" borderId="12" xfId="0" applyNumberFormat="1" applyFont="1" applyFill="1" applyBorder="1" applyAlignment="1" applyProtection="1">
      <alignment horizontal="center" vertical="center"/>
      <protection locked="0"/>
    </xf>
    <xf numFmtId="196" fontId="6" fillId="6" borderId="13" xfId="0" applyNumberFormat="1" applyFont="1" applyFill="1" applyBorder="1" applyAlignment="1">
      <alignment horizontal="center" vertical="center"/>
    </xf>
    <xf numFmtId="196" fontId="6" fillId="33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196" fontId="6" fillId="33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 applyProtection="1">
      <alignment horizontal="center"/>
      <protection locked="0"/>
    </xf>
    <xf numFmtId="1" fontId="6" fillId="34" borderId="11" xfId="0" applyNumberFormat="1" applyFont="1" applyFill="1" applyBorder="1" applyAlignment="1">
      <alignment horizontal="center"/>
    </xf>
    <xf numFmtId="196" fontId="6" fillId="34" borderId="11" xfId="0" applyNumberFormat="1" applyFont="1" applyFill="1" applyBorder="1" applyAlignment="1">
      <alignment horizontal="center"/>
    </xf>
    <xf numFmtId="196" fontId="6" fillId="34" borderId="11" xfId="0" applyNumberFormat="1" applyFont="1" applyFill="1" applyBorder="1" applyAlignment="1">
      <alignment horizontal="center" vertical="center"/>
    </xf>
    <xf numFmtId="196" fontId="1" fillId="34" borderId="11" xfId="0" applyNumberFormat="1" applyFont="1" applyFill="1" applyBorder="1" applyAlignment="1">
      <alignment horizontal="center"/>
    </xf>
    <xf numFmtId="196" fontId="6" fillId="33" borderId="11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96" fontId="1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96" fontId="6" fillId="33" borderId="19" xfId="0" applyNumberFormat="1" applyFont="1" applyFill="1" applyBorder="1" applyAlignment="1">
      <alignment horizontal="center" vertical="center"/>
    </xf>
    <xf numFmtId="196" fontId="6" fillId="33" borderId="19" xfId="0" applyNumberFormat="1" applyFont="1" applyFill="1" applyBorder="1" applyAlignment="1" applyProtection="1">
      <alignment horizontal="center" vertical="center"/>
      <protection locked="0"/>
    </xf>
    <xf numFmtId="196" fontId="1" fillId="33" borderId="19" xfId="0" applyNumberFormat="1" applyFont="1" applyFill="1" applyBorder="1" applyAlignment="1" applyProtection="1">
      <alignment horizontal="center" vertical="center"/>
      <protection locked="0"/>
    </xf>
    <xf numFmtId="196" fontId="6" fillId="34" borderId="21" xfId="0" applyNumberFormat="1" applyFont="1" applyFill="1" applyBorder="1" applyAlignment="1">
      <alignment horizontal="center" vertical="center"/>
    </xf>
    <xf numFmtId="196" fontId="1" fillId="33" borderId="21" xfId="0" applyNumberFormat="1" applyFont="1" applyFill="1" applyBorder="1" applyAlignment="1" applyProtection="1">
      <alignment horizontal="center" vertical="center"/>
      <protection locked="0"/>
    </xf>
    <xf numFmtId="196" fontId="6" fillId="34" borderId="11" xfId="0" applyNumberFormat="1" applyFont="1" applyFill="1" applyBorder="1" applyAlignment="1" applyProtection="1">
      <alignment horizontal="center" vertical="center"/>
      <protection locked="0"/>
    </xf>
    <xf numFmtId="196" fontId="6" fillId="0" borderId="14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196" fontId="6" fillId="0" borderId="15" xfId="0" applyNumberFormat="1" applyFont="1" applyFill="1" applyBorder="1" applyAlignment="1" applyProtection="1">
      <alignment horizontal="center" vertical="center"/>
      <protection locked="0"/>
    </xf>
    <xf numFmtId="196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96" fontId="1" fillId="0" borderId="16" xfId="0" applyNumberFormat="1" applyFont="1" applyFill="1" applyBorder="1" applyAlignment="1">
      <alignment horizontal="center" vertical="center"/>
    </xf>
    <xf numFmtId="196" fontId="1" fillId="33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196" fontId="1" fillId="33" borderId="18" xfId="0" applyNumberFormat="1" applyFont="1" applyFill="1" applyBorder="1" applyAlignment="1">
      <alignment horizontal="center"/>
    </xf>
    <xf numFmtId="196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196" fontId="1" fillId="34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" fontId="1" fillId="33" borderId="13" xfId="0" applyNumberFormat="1" applyFont="1" applyFill="1" applyBorder="1" applyAlignment="1">
      <alignment horizontal="center"/>
    </xf>
    <xf numFmtId="196" fontId="1" fillId="34" borderId="18" xfId="0" applyNumberFormat="1" applyFont="1" applyFill="1" applyBorder="1" applyAlignment="1">
      <alignment horizontal="center"/>
    </xf>
    <xf numFmtId="196" fontId="1" fillId="34" borderId="30" xfId="0" applyNumberFormat="1" applyFont="1" applyFill="1" applyBorder="1" applyAlignment="1">
      <alignment horizontal="center"/>
    </xf>
    <xf numFmtId="196" fontId="6" fillId="0" borderId="31" xfId="0" applyNumberFormat="1" applyFont="1" applyFill="1" applyBorder="1" applyAlignment="1" applyProtection="1">
      <alignment horizontal="center"/>
      <protection locked="0"/>
    </xf>
    <xf numFmtId="196" fontId="6" fillId="0" borderId="32" xfId="0" applyNumberFormat="1" applyFont="1" applyFill="1" applyBorder="1" applyAlignment="1" applyProtection="1">
      <alignment horizontal="center"/>
      <protection locked="0"/>
    </xf>
    <xf numFmtId="196" fontId="1" fillId="0" borderId="33" xfId="0" applyNumberFormat="1" applyFont="1" applyFill="1" applyBorder="1" applyAlignment="1">
      <alignment horizontal="center"/>
    </xf>
    <xf numFmtId="196" fontId="1" fillId="0" borderId="31" xfId="0" applyNumberFormat="1" applyFont="1" applyFill="1" applyBorder="1" applyAlignment="1">
      <alignment horizontal="center"/>
    </xf>
    <xf numFmtId="196" fontId="6" fillId="34" borderId="31" xfId="0" applyNumberFormat="1" applyFont="1" applyFill="1" applyBorder="1" applyAlignment="1">
      <alignment horizontal="center"/>
    </xf>
    <xf numFmtId="196" fontId="6" fillId="0" borderId="32" xfId="0" applyNumberFormat="1" applyFont="1" applyFill="1" applyBorder="1" applyAlignment="1">
      <alignment horizontal="center"/>
    </xf>
    <xf numFmtId="196" fontId="1" fillId="34" borderId="34" xfId="0" applyNumberFormat="1" applyFont="1" applyFill="1" applyBorder="1" applyAlignment="1">
      <alignment horizontal="center"/>
    </xf>
    <xf numFmtId="196" fontId="6" fillId="0" borderId="31" xfId="0" applyNumberFormat="1" applyFont="1" applyFill="1" applyBorder="1" applyAlignment="1">
      <alignment horizontal="center"/>
    </xf>
    <xf numFmtId="196" fontId="6" fillId="0" borderId="33" xfId="0" applyNumberFormat="1" applyFont="1" applyFill="1" applyBorder="1" applyAlignment="1">
      <alignment horizontal="center"/>
    </xf>
    <xf numFmtId="196" fontId="1" fillId="0" borderId="34" xfId="0" applyNumberFormat="1" applyFont="1" applyFill="1" applyBorder="1" applyAlignment="1" applyProtection="1">
      <alignment horizontal="center"/>
      <protection locked="0"/>
    </xf>
    <xf numFmtId="196" fontId="1" fillId="33" borderId="34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96" fontId="1" fillId="34" borderId="11" xfId="0" applyNumberFormat="1" applyFont="1" applyFill="1" applyBorder="1" applyAlignment="1" applyProtection="1">
      <alignment horizontal="center"/>
      <protection locked="0"/>
    </xf>
    <xf numFmtId="196" fontId="1" fillId="34" borderId="31" xfId="0" applyNumberFormat="1" applyFont="1" applyFill="1" applyBorder="1" applyAlignment="1" applyProtection="1">
      <alignment horizontal="center"/>
      <protection locked="0"/>
    </xf>
    <xf numFmtId="196" fontId="6" fillId="33" borderId="11" xfId="0" applyNumberFormat="1" applyFont="1" applyFill="1" applyBorder="1" applyAlignment="1">
      <alignment horizontal="center" vertical="center"/>
    </xf>
    <xf numFmtId="196" fontId="6" fillId="33" borderId="19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196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196" fontId="6" fillId="33" borderId="11" xfId="0" applyNumberFormat="1" applyFont="1" applyFill="1" applyBorder="1" applyAlignment="1" applyProtection="1">
      <alignment horizontal="center"/>
      <protection locked="0"/>
    </xf>
    <xf numFmtId="196" fontId="1" fillId="33" borderId="11" xfId="0" applyNumberFormat="1" applyFont="1" applyFill="1" applyBorder="1" applyAlignment="1" applyProtection="1">
      <alignment horizontal="center"/>
      <protection locked="0"/>
    </xf>
    <xf numFmtId="196" fontId="1" fillId="33" borderId="31" xfId="0" applyNumberFormat="1" applyFont="1" applyFill="1" applyBorder="1" applyAlignment="1">
      <alignment horizontal="center"/>
    </xf>
    <xf numFmtId="196" fontId="1" fillId="33" borderId="12" xfId="0" applyNumberFormat="1" applyFont="1" applyFill="1" applyBorder="1" applyAlignment="1">
      <alignment horizontal="center"/>
    </xf>
    <xf numFmtId="196" fontId="6" fillId="33" borderId="12" xfId="0" applyNumberFormat="1" applyFont="1" applyFill="1" applyBorder="1" applyAlignment="1">
      <alignment horizontal="center"/>
    </xf>
    <xf numFmtId="196" fontId="6" fillId="33" borderId="12" xfId="0" applyNumberFormat="1" applyFont="1" applyFill="1" applyBorder="1" applyAlignment="1" applyProtection="1">
      <alignment horizontal="center"/>
      <protection locked="0"/>
    </xf>
    <xf numFmtId="196" fontId="1" fillId="33" borderId="12" xfId="0" applyNumberFormat="1" applyFont="1" applyFill="1" applyBorder="1" applyAlignment="1" applyProtection="1">
      <alignment horizontal="center"/>
      <protection locked="0"/>
    </xf>
    <xf numFmtId="196" fontId="1" fillId="33" borderId="32" xfId="0" applyNumberFormat="1" applyFont="1" applyFill="1" applyBorder="1" applyAlignment="1">
      <alignment horizontal="center"/>
    </xf>
    <xf numFmtId="196" fontId="1" fillId="33" borderId="31" xfId="0" applyNumberFormat="1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 quotePrefix="1">
      <alignment vertical="center" wrapText="1"/>
    </xf>
    <xf numFmtId="196" fontId="1" fillId="33" borderId="32" xfId="0" applyNumberFormat="1" applyFont="1" applyFill="1" applyBorder="1" applyAlignment="1" applyProtection="1">
      <alignment horizontal="center"/>
      <protection locked="0"/>
    </xf>
    <xf numFmtId="196" fontId="6" fillId="33" borderId="13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196" fontId="6" fillId="33" borderId="31" xfId="0" applyNumberFormat="1" applyFont="1" applyFill="1" applyBorder="1" applyAlignment="1" applyProtection="1">
      <alignment horizontal="center"/>
      <protection locked="0"/>
    </xf>
    <xf numFmtId="196" fontId="6" fillId="33" borderId="32" xfId="0" applyNumberFormat="1" applyFont="1" applyFill="1" applyBorder="1" applyAlignment="1" applyProtection="1">
      <alignment horizontal="center"/>
      <protection locked="0"/>
    </xf>
    <xf numFmtId="2" fontId="1" fillId="33" borderId="13" xfId="0" applyNumberFormat="1" applyFont="1" applyFill="1" applyBorder="1" applyAlignment="1">
      <alignment/>
    </xf>
    <xf numFmtId="196" fontId="1" fillId="33" borderId="10" xfId="0" applyNumberFormat="1" applyFont="1" applyFill="1" applyBorder="1" applyAlignment="1">
      <alignment horizontal="center"/>
    </xf>
    <xf numFmtId="196" fontId="1" fillId="33" borderId="3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196" fontId="6" fillId="33" borderId="10" xfId="0" applyNumberFormat="1" applyFont="1" applyFill="1" applyBorder="1" applyAlignment="1">
      <alignment horizontal="center"/>
    </xf>
    <xf numFmtId="196" fontId="6" fillId="33" borderId="33" xfId="0" applyNumberFormat="1" applyFont="1" applyFill="1" applyBorder="1" applyAlignment="1">
      <alignment horizontal="center"/>
    </xf>
    <xf numFmtId="196" fontId="6" fillId="33" borderId="11" xfId="0" applyNumberFormat="1" applyFont="1" applyFill="1" applyBorder="1" applyAlignment="1">
      <alignment/>
    </xf>
    <xf numFmtId="196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 quotePrefix="1">
      <alignment horizontal="left"/>
    </xf>
    <xf numFmtId="196" fontId="1" fillId="33" borderId="35" xfId="0" applyNumberFormat="1" applyFont="1" applyFill="1" applyBorder="1" applyAlignment="1" applyProtection="1">
      <alignment horizontal="center" vertical="center"/>
      <protection locked="0"/>
    </xf>
    <xf numFmtId="196" fontId="1" fillId="33" borderId="36" xfId="0" applyNumberFormat="1" applyFont="1" applyFill="1" applyBorder="1" applyAlignment="1" applyProtection="1">
      <alignment horizontal="center" vertical="center"/>
      <protection locked="0"/>
    </xf>
    <xf numFmtId="196" fontId="1" fillId="33" borderId="11" xfId="0" applyNumberFormat="1" applyFont="1" applyFill="1" applyBorder="1" applyAlignment="1" applyProtection="1">
      <alignment horizontal="center" vertical="center"/>
      <protection locked="0"/>
    </xf>
    <xf numFmtId="196" fontId="6" fillId="33" borderId="11" xfId="0" applyNumberFormat="1" applyFont="1" applyFill="1" applyBorder="1" applyAlignment="1" applyProtection="1">
      <alignment horizontal="center" vertical="center"/>
      <protection locked="0"/>
    </xf>
    <xf numFmtId="196" fontId="1" fillId="33" borderId="31" xfId="0" applyNumberFormat="1" applyFont="1" applyFill="1" applyBorder="1" applyAlignment="1" applyProtection="1">
      <alignment horizontal="center" vertical="center"/>
      <protection locked="0"/>
    </xf>
    <xf numFmtId="196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11" fillId="0" borderId="19" xfId="0" applyFont="1" applyFill="1" applyBorder="1" applyAlignment="1" quotePrefix="1">
      <alignment vertical="center" wrapText="1"/>
    </xf>
    <xf numFmtId="0" fontId="11" fillId="0" borderId="19" xfId="0" applyFont="1" applyFill="1" applyBorder="1" applyAlignment="1">
      <alignment horizontal="center"/>
    </xf>
    <xf numFmtId="196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96" fontId="6" fillId="0" borderId="20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96" fontId="6" fillId="33" borderId="33" xfId="0" applyNumberFormat="1" applyFont="1" applyFill="1" applyBorder="1" applyAlignment="1">
      <alignment/>
    </xf>
    <xf numFmtId="196" fontId="6" fillId="33" borderId="31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196" fontId="6" fillId="33" borderId="13" xfId="0" applyNumberFormat="1" applyFont="1" applyFill="1" applyBorder="1" applyAlignment="1">
      <alignment/>
    </xf>
    <xf numFmtId="196" fontId="6" fillId="33" borderId="34" xfId="0" applyNumberFormat="1" applyFont="1" applyFill="1" applyBorder="1" applyAlignment="1">
      <alignment/>
    </xf>
    <xf numFmtId="196" fontId="6" fillId="33" borderId="12" xfId="0" applyNumberFormat="1" applyFont="1" applyFill="1" applyBorder="1" applyAlignment="1">
      <alignment/>
    </xf>
    <xf numFmtId="196" fontId="6" fillId="33" borderId="32" xfId="0" applyNumberFormat="1" applyFont="1" applyFill="1" applyBorder="1" applyAlignment="1">
      <alignment/>
    </xf>
    <xf numFmtId="0" fontId="11" fillId="33" borderId="13" xfId="0" applyFont="1" applyFill="1" applyBorder="1" applyAlignment="1" quotePrefix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96" fontId="6" fillId="33" borderId="3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196" fontId="6" fillId="33" borderId="12" xfId="0" applyNumberFormat="1" applyFont="1" applyFill="1" applyBorder="1" applyAlignment="1">
      <alignment horizontal="center" vertical="center"/>
    </xf>
    <xf numFmtId="196" fontId="6" fillId="33" borderId="32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196" fontId="6" fillId="33" borderId="34" xfId="0" applyNumberFormat="1" applyFont="1" applyFill="1" applyBorder="1" applyAlignment="1">
      <alignment horizontal="center" vertical="center"/>
    </xf>
    <xf numFmtId="196" fontId="6" fillId="33" borderId="10" xfId="0" applyNumberFormat="1" applyFont="1" applyFill="1" applyBorder="1" applyAlignment="1">
      <alignment horizontal="center" vertical="center"/>
    </xf>
    <xf numFmtId="196" fontId="6" fillId="33" borderId="33" xfId="0" applyNumberFormat="1" applyFont="1" applyFill="1" applyBorder="1" applyAlignment="1">
      <alignment horizontal="center" vertical="center"/>
    </xf>
    <xf numFmtId="196" fontId="6" fillId="33" borderId="2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196" fontId="1" fillId="33" borderId="21" xfId="0" applyNumberFormat="1" applyFont="1" applyFill="1" applyBorder="1" applyAlignment="1">
      <alignment horizontal="center"/>
    </xf>
    <xf numFmtId="196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96" fontId="6" fillId="0" borderId="31" xfId="0" applyNumberFormat="1" applyFont="1" applyFill="1" applyBorder="1" applyAlignment="1">
      <alignment horizontal="center" vertical="center"/>
    </xf>
    <xf numFmtId="196" fontId="6" fillId="0" borderId="31" xfId="0" applyNumberFormat="1" applyFont="1" applyFill="1" applyBorder="1" applyAlignment="1" applyProtection="1">
      <alignment horizontal="center" vertical="center"/>
      <protection locked="0"/>
    </xf>
    <xf numFmtId="196" fontId="6" fillId="0" borderId="32" xfId="0" applyNumberFormat="1" applyFont="1" applyFill="1" applyBorder="1" applyAlignment="1" applyProtection="1">
      <alignment horizontal="center" vertical="center"/>
      <protection locked="0"/>
    </xf>
    <xf numFmtId="196" fontId="6" fillId="6" borderId="34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196" fontId="6" fillId="0" borderId="35" xfId="0" applyNumberFormat="1" applyFont="1" applyFill="1" applyBorder="1" applyAlignment="1">
      <alignment/>
    </xf>
    <xf numFmtId="1" fontId="1" fillId="33" borderId="31" xfId="0" applyNumberFormat="1" applyFont="1" applyFill="1" applyBorder="1" applyAlignment="1">
      <alignment horizontal="center"/>
    </xf>
    <xf numFmtId="196" fontId="1" fillId="34" borderId="31" xfId="0" applyNumberFormat="1" applyFont="1" applyFill="1" applyBorder="1" applyAlignment="1">
      <alignment horizontal="center"/>
    </xf>
    <xf numFmtId="196" fontId="6" fillId="34" borderId="31" xfId="0" applyNumberFormat="1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196" fontId="6" fillId="34" borderId="31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2" fontId="1" fillId="33" borderId="46" xfId="0" applyNumberFormat="1" applyFont="1" applyFill="1" applyBorder="1" applyAlignment="1">
      <alignment/>
    </xf>
    <xf numFmtId="196" fontId="1" fillId="33" borderId="4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1" fontId="1" fillId="34" borderId="11" xfId="0" applyNumberFormat="1" applyFont="1" applyFill="1" applyBorder="1" applyAlignment="1" applyProtection="1">
      <alignment horizontal="center" vertical="center"/>
      <protection locked="0"/>
    </xf>
    <xf numFmtId="2" fontId="1" fillId="33" borderId="11" xfId="0" applyNumberFormat="1" applyFont="1" applyFill="1" applyBorder="1" applyAlignment="1" applyProtection="1">
      <alignment horizontal="center" vertical="center"/>
      <protection locked="0"/>
    </xf>
    <xf numFmtId="196" fontId="1" fillId="34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 applyProtection="1">
      <alignment horizontal="center" vertical="center"/>
      <protection locked="0"/>
    </xf>
    <xf numFmtId="196" fontId="6" fillId="0" borderId="31" xfId="0" applyNumberFormat="1" applyFont="1" applyFill="1" applyBorder="1" applyAlignment="1" applyProtection="1">
      <alignment/>
      <protection locked="0"/>
    </xf>
    <xf numFmtId="196" fontId="1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/>
    </xf>
    <xf numFmtId="0" fontId="1" fillId="0" borderId="11" xfId="0" applyFont="1" applyBorder="1" applyAlignment="1" quotePrefix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 quotePrefix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 applyProtection="1">
      <alignment horizontal="center"/>
      <protection locked="0"/>
    </xf>
    <xf numFmtId="0" fontId="1" fillId="35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33" borderId="37" xfId="0" applyFont="1" applyFill="1" applyBorder="1" applyAlignment="1">
      <alignment horizontal="left" vertical="center" wrapText="1"/>
    </xf>
    <xf numFmtId="196" fontId="6" fillId="0" borderId="47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 applyProtection="1">
      <alignment horizontal="center" vertical="center"/>
      <protection locked="0"/>
    </xf>
    <xf numFmtId="1" fontId="6" fillId="0" borderId="47" xfId="0" applyNumberFormat="1" applyFont="1" applyFill="1" applyBorder="1" applyAlignment="1">
      <alignment horizontal="center" vertical="center"/>
    </xf>
    <xf numFmtId="196" fontId="6" fillId="33" borderId="47" xfId="0" applyNumberFormat="1" applyFont="1" applyFill="1" applyBorder="1" applyAlignment="1" applyProtection="1">
      <alignment horizontal="center" vertical="center"/>
      <protection locked="0"/>
    </xf>
    <xf numFmtId="196" fontId="1" fillId="33" borderId="47" xfId="0" applyNumberFormat="1" applyFont="1" applyFill="1" applyBorder="1" applyAlignment="1" applyProtection="1">
      <alignment horizontal="center" vertical="center"/>
      <protection locked="0"/>
    </xf>
    <xf numFmtId="196" fontId="6" fillId="0" borderId="47" xfId="0" applyNumberFormat="1" applyFont="1" applyFill="1" applyBorder="1" applyAlignment="1" applyProtection="1">
      <alignment horizontal="center" vertical="center"/>
      <protection locked="0"/>
    </xf>
    <xf numFmtId="196" fontId="6" fillId="0" borderId="47" xfId="0" applyNumberFormat="1" applyFont="1" applyFill="1" applyBorder="1" applyAlignment="1">
      <alignment horizontal="center"/>
    </xf>
    <xf numFmtId="1" fontId="6" fillId="0" borderId="47" xfId="0" applyNumberFormat="1" applyFont="1" applyFill="1" applyBorder="1" applyAlignment="1">
      <alignment horizontal="center"/>
    </xf>
    <xf numFmtId="196" fontId="1" fillId="0" borderId="47" xfId="0" applyNumberFormat="1" applyFont="1" applyFill="1" applyBorder="1" applyAlignment="1">
      <alignment horizontal="center"/>
    </xf>
    <xf numFmtId="196" fontId="6" fillId="33" borderId="47" xfId="0" applyNumberFormat="1" applyFont="1" applyFill="1" applyBorder="1" applyAlignment="1">
      <alignment/>
    </xf>
    <xf numFmtId="196" fontId="1" fillId="33" borderId="47" xfId="0" applyNumberFormat="1" applyFont="1" applyFill="1" applyBorder="1" applyAlignment="1" applyProtection="1">
      <alignment horizontal="center"/>
      <protection locked="0"/>
    </xf>
    <xf numFmtId="196" fontId="6" fillId="33" borderId="47" xfId="0" applyNumberFormat="1" applyFont="1" applyFill="1" applyBorder="1" applyAlignment="1">
      <alignment horizontal="center" vertical="center"/>
    </xf>
    <xf numFmtId="196" fontId="6" fillId="33" borderId="47" xfId="0" applyNumberFormat="1" applyFont="1" applyFill="1" applyBorder="1" applyAlignment="1" applyProtection="1">
      <alignment horizontal="center"/>
      <protection locked="0"/>
    </xf>
    <xf numFmtId="1" fontId="6" fillId="33" borderId="25" xfId="0" applyNumberFormat="1" applyFont="1" applyFill="1" applyBorder="1" applyAlignment="1">
      <alignment horizontal="center" vertical="center"/>
    </xf>
    <xf numFmtId="196" fontId="6" fillId="6" borderId="14" xfId="0" applyNumberFormat="1" applyFont="1" applyFill="1" applyBorder="1" applyAlignment="1">
      <alignment horizontal="center" vertical="center"/>
    </xf>
    <xf numFmtId="196" fontId="6" fillId="0" borderId="25" xfId="0" applyNumberFormat="1" applyFont="1" applyFill="1" applyBorder="1" applyAlignment="1">
      <alignment horizontal="center" vertical="center"/>
    </xf>
    <xf numFmtId="196" fontId="6" fillId="33" borderId="25" xfId="0" applyNumberFormat="1" applyFont="1" applyFill="1" applyBorder="1" applyAlignment="1">
      <alignment horizontal="center" vertical="center"/>
    </xf>
    <xf numFmtId="196" fontId="1" fillId="34" borderId="14" xfId="0" applyNumberFormat="1" applyFont="1" applyFill="1" applyBorder="1" applyAlignment="1">
      <alignment horizontal="center" vertical="center"/>
    </xf>
    <xf numFmtId="196" fontId="6" fillId="0" borderId="14" xfId="0" applyNumberFormat="1" applyFont="1" applyFill="1" applyBorder="1" applyAlignment="1">
      <alignment horizontal="center" vertical="center"/>
    </xf>
    <xf numFmtId="1" fontId="1" fillId="34" borderId="25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6" fillId="34" borderId="2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96" fontId="6" fillId="34" borderId="14" xfId="0" applyNumberFormat="1" applyFont="1" applyFill="1" applyBorder="1" applyAlignment="1">
      <alignment horizontal="center" vertical="center"/>
    </xf>
    <xf numFmtId="1" fontId="1" fillId="34" borderId="25" xfId="0" applyNumberFormat="1" applyFont="1" applyFill="1" applyBorder="1" applyAlignment="1" applyProtection="1">
      <alignment horizontal="center" vertical="center"/>
      <protection locked="0"/>
    </xf>
    <xf numFmtId="196" fontId="6" fillId="33" borderId="14" xfId="0" applyNumberFormat="1" applyFont="1" applyFill="1" applyBorder="1" applyAlignment="1">
      <alignment horizontal="center" vertical="center"/>
    </xf>
    <xf numFmtId="196" fontId="1" fillId="34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>
      <alignment horizontal="center" vertical="center"/>
    </xf>
    <xf numFmtId="196" fontId="6" fillId="34" borderId="25" xfId="0" applyNumberFormat="1" applyFont="1" applyFill="1" applyBorder="1" applyAlignment="1">
      <alignment horizontal="center" vertical="center"/>
    </xf>
    <xf numFmtId="196" fontId="1" fillId="33" borderId="25" xfId="0" applyNumberFormat="1" applyFont="1" applyFill="1" applyBorder="1" applyAlignment="1">
      <alignment horizontal="center"/>
    </xf>
    <xf numFmtId="196" fontId="6" fillId="0" borderId="25" xfId="0" applyNumberFormat="1" applyFont="1" applyFill="1" applyBorder="1" applyAlignment="1">
      <alignment/>
    </xf>
    <xf numFmtId="196" fontId="6" fillId="0" borderId="14" xfId="0" applyNumberFormat="1" applyFont="1" applyFill="1" applyBorder="1" applyAlignment="1">
      <alignment/>
    </xf>
    <xf numFmtId="1" fontId="6" fillId="34" borderId="25" xfId="0" applyNumberFormat="1" applyFont="1" applyFill="1" applyBorder="1" applyAlignment="1">
      <alignment horizontal="center"/>
    </xf>
    <xf numFmtId="196" fontId="6" fillId="34" borderId="14" xfId="0" applyNumberFormat="1" applyFont="1" applyFill="1" applyBorder="1" applyAlignment="1">
      <alignment horizontal="center"/>
    </xf>
    <xf numFmtId="1" fontId="1" fillId="34" borderId="25" xfId="0" applyNumberFormat="1" applyFont="1" applyFill="1" applyBorder="1" applyAlignment="1" applyProtection="1">
      <alignment horizontal="center"/>
      <protection locked="0"/>
    </xf>
    <xf numFmtId="196" fontId="1" fillId="34" borderId="14" xfId="0" applyNumberFormat="1" applyFont="1" applyFill="1" applyBorder="1" applyAlignment="1" applyProtection="1">
      <alignment horizontal="center"/>
      <protection locked="0"/>
    </xf>
    <xf numFmtId="1" fontId="6" fillId="0" borderId="25" xfId="0" applyNumberFormat="1" applyFont="1" applyFill="1" applyBorder="1" applyAlignment="1">
      <alignment horizontal="center"/>
    </xf>
    <xf numFmtId="196" fontId="6" fillId="0" borderId="25" xfId="0" applyNumberFormat="1" applyFont="1" applyFill="1" applyBorder="1" applyAlignment="1">
      <alignment horizontal="center"/>
    </xf>
    <xf numFmtId="196" fontId="1" fillId="0" borderId="25" xfId="0" applyNumberFormat="1" applyFont="1" applyFill="1" applyBorder="1" applyAlignment="1">
      <alignment horizontal="center"/>
    </xf>
    <xf numFmtId="196" fontId="1" fillId="33" borderId="14" xfId="0" applyNumberFormat="1" applyFont="1" applyFill="1" applyBorder="1" applyAlignment="1">
      <alignment horizontal="center"/>
    </xf>
    <xf numFmtId="196" fontId="6" fillId="33" borderId="25" xfId="0" applyNumberFormat="1" applyFont="1" applyFill="1" applyBorder="1" applyAlignment="1">
      <alignment horizontal="center"/>
    </xf>
    <xf numFmtId="196" fontId="1" fillId="33" borderId="25" xfId="0" applyNumberFormat="1" applyFont="1" applyFill="1" applyBorder="1" applyAlignment="1" applyProtection="1">
      <alignment horizontal="center" vertical="center"/>
      <protection locked="0"/>
    </xf>
    <xf numFmtId="196" fontId="1" fillId="33" borderId="14" xfId="0" applyNumberFormat="1" applyFont="1" applyFill="1" applyBorder="1" applyAlignment="1" applyProtection="1">
      <alignment horizontal="center" vertical="center"/>
      <protection locked="0"/>
    </xf>
    <xf numFmtId="196" fontId="1" fillId="33" borderId="25" xfId="0" applyNumberFormat="1" applyFont="1" applyFill="1" applyBorder="1" applyAlignment="1" applyProtection="1">
      <alignment horizontal="center"/>
      <protection locked="0"/>
    </xf>
    <xf numFmtId="196" fontId="1" fillId="33" borderId="14" xfId="0" applyNumberFormat="1" applyFont="1" applyFill="1" applyBorder="1" applyAlignment="1" applyProtection="1">
      <alignment horizontal="center"/>
      <protection locked="0"/>
    </xf>
    <xf numFmtId="196" fontId="6" fillId="33" borderId="14" xfId="0" applyNumberFormat="1" applyFont="1" applyFill="1" applyBorder="1" applyAlignment="1" applyProtection="1">
      <alignment horizontal="center"/>
      <protection locked="0"/>
    </xf>
    <xf numFmtId="1" fontId="1" fillId="34" borderId="47" xfId="0" applyNumberFormat="1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1" fontId="1" fillId="34" borderId="47" xfId="0" applyNumberFormat="1" applyFont="1" applyFill="1" applyBorder="1" applyAlignment="1" applyProtection="1">
      <alignment horizontal="center" vertical="center"/>
      <protection locked="0"/>
    </xf>
    <xf numFmtId="1" fontId="6" fillId="34" borderId="47" xfId="0" applyNumberFormat="1" applyFont="1" applyFill="1" applyBorder="1" applyAlignment="1" applyProtection="1">
      <alignment horizontal="center" vertical="center"/>
      <protection locked="0"/>
    </xf>
    <xf numFmtId="1" fontId="6" fillId="34" borderId="47" xfId="0" applyNumberFormat="1" applyFont="1" applyFill="1" applyBorder="1" applyAlignment="1">
      <alignment horizontal="center" vertical="center"/>
    </xf>
    <xf numFmtId="196" fontId="1" fillId="33" borderId="47" xfId="0" applyNumberFormat="1" applyFont="1" applyFill="1" applyBorder="1" applyAlignment="1">
      <alignment horizontal="center" vertical="center"/>
    </xf>
    <xf numFmtId="1" fontId="6" fillId="34" borderId="47" xfId="0" applyNumberFormat="1" applyFont="1" applyFill="1" applyBorder="1" applyAlignment="1">
      <alignment horizontal="center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1" fillId="34" borderId="47" xfId="0" applyNumberFormat="1" applyFont="1" applyFill="1" applyBorder="1" applyAlignment="1" applyProtection="1">
      <alignment horizontal="center"/>
      <protection locked="0"/>
    </xf>
    <xf numFmtId="196" fontId="6" fillId="0" borderId="47" xfId="0" applyNumberFormat="1" applyFont="1" applyFill="1" applyBorder="1" applyAlignment="1" applyProtection="1">
      <alignment horizontal="center"/>
      <protection locked="0"/>
    </xf>
    <xf numFmtId="196" fontId="1" fillId="0" borderId="47" xfId="0" applyNumberFormat="1" applyFont="1" applyFill="1" applyBorder="1" applyAlignment="1" applyProtection="1">
      <alignment horizontal="center"/>
      <protection locked="0"/>
    </xf>
    <xf numFmtId="1" fontId="1" fillId="33" borderId="25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196" fontId="6" fillId="33" borderId="25" xfId="0" applyNumberFormat="1" applyFont="1" applyFill="1" applyBorder="1" applyAlignment="1" applyProtection="1">
      <alignment horizontal="center" vertical="center"/>
      <protection locked="0"/>
    </xf>
    <xf numFmtId="196" fontId="6" fillId="0" borderId="25" xfId="0" applyNumberFormat="1" applyFont="1" applyFill="1" applyBorder="1" applyAlignment="1" applyProtection="1">
      <alignment horizontal="center" vertical="center"/>
      <protection locked="0"/>
    </xf>
    <xf numFmtId="196" fontId="1" fillId="0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25" xfId="0" applyNumberFormat="1" applyFont="1" applyFill="1" applyBorder="1" applyAlignment="1" applyProtection="1">
      <alignment horizontal="center"/>
      <protection locked="0"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196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96" fontId="1" fillId="0" borderId="26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196" fontId="1" fillId="0" borderId="21" xfId="0" applyNumberFormat="1" applyFont="1" applyFill="1" applyBorder="1" applyAlignment="1">
      <alignment horizontal="center" vertical="center"/>
    </xf>
    <xf numFmtId="196" fontId="1" fillId="0" borderId="22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96" fontId="6" fillId="0" borderId="50" xfId="0" applyNumberFormat="1" applyFont="1" applyFill="1" applyBorder="1" applyAlignment="1">
      <alignment horizontal="center" vertical="center"/>
    </xf>
    <xf numFmtId="196" fontId="6" fillId="6" borderId="15" xfId="0" applyNumberFormat="1" applyFont="1" applyFill="1" applyBorder="1" applyAlignment="1">
      <alignment horizontal="center" vertical="center"/>
    </xf>
    <xf numFmtId="196" fontId="6" fillId="34" borderId="12" xfId="0" applyNumberFormat="1" applyFont="1" applyFill="1" applyBorder="1" applyAlignment="1">
      <alignment horizontal="center" vertical="center"/>
    </xf>
    <xf numFmtId="196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96" fontId="1" fillId="0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96" fontId="1" fillId="34" borderId="57" xfId="0" applyNumberFormat="1" applyFont="1" applyFill="1" applyBorder="1" applyAlignment="1">
      <alignment horizontal="center" vertical="center"/>
    </xf>
    <xf numFmtId="196" fontId="1" fillId="0" borderId="29" xfId="0" applyNumberFormat="1" applyFont="1" applyFill="1" applyBorder="1" applyAlignment="1">
      <alignment horizontal="center" vertical="center"/>
    </xf>
    <xf numFmtId="196" fontId="1" fillId="0" borderId="57" xfId="0" applyNumberFormat="1" applyFont="1" applyFill="1" applyBorder="1" applyAlignment="1">
      <alignment horizontal="center" vertical="center"/>
    </xf>
    <xf numFmtId="196" fontId="1" fillId="0" borderId="58" xfId="0" applyNumberFormat="1" applyFont="1" applyFill="1" applyBorder="1" applyAlignment="1">
      <alignment horizontal="center" vertical="center"/>
    </xf>
    <xf numFmtId="196" fontId="1" fillId="0" borderId="59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left"/>
    </xf>
    <xf numFmtId="196" fontId="6" fillId="33" borderId="23" xfId="0" applyNumberFormat="1" applyFont="1" applyFill="1" applyBorder="1" applyAlignment="1">
      <alignment horizontal="center" vertical="center"/>
    </xf>
    <xf numFmtId="196" fontId="6" fillId="6" borderId="18" xfId="0" applyNumberFormat="1" applyFont="1" applyFill="1" applyBorder="1" applyAlignment="1">
      <alignment horizontal="center" vertical="center"/>
    </xf>
    <xf numFmtId="196" fontId="6" fillId="6" borderId="23" xfId="0" applyNumberFormat="1" applyFont="1" applyFill="1" applyBorder="1" applyAlignment="1">
      <alignment horizontal="center" vertical="center"/>
    </xf>
    <xf numFmtId="196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>
      <alignment horizontal="center"/>
    </xf>
    <xf numFmtId="196" fontId="6" fillId="0" borderId="53" xfId="0" applyNumberFormat="1" applyFont="1" applyFill="1" applyBorder="1" applyAlignment="1">
      <alignment horizontal="center" vertical="center"/>
    </xf>
    <xf numFmtId="196" fontId="6" fillId="0" borderId="20" xfId="0" applyNumberFormat="1" applyFont="1" applyFill="1" applyBorder="1" applyAlignment="1">
      <alignment horizontal="center" vertical="center"/>
    </xf>
    <xf numFmtId="196" fontId="6" fillId="0" borderId="54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96" fontId="1" fillId="0" borderId="3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96" fontId="6" fillId="34" borderId="15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96" fontId="1" fillId="0" borderId="24" xfId="0" applyNumberFormat="1" applyFont="1" applyFill="1" applyBorder="1" applyAlignment="1">
      <alignment horizontal="center" vertical="center"/>
    </xf>
    <xf numFmtId="196" fontId="1" fillId="0" borderId="48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 wrapText="1"/>
    </xf>
    <xf numFmtId="196" fontId="1" fillId="33" borderId="23" xfId="0" applyNumberFormat="1" applyFont="1" applyFill="1" applyBorder="1" applyAlignment="1">
      <alignment horizontal="center" vertical="center"/>
    </xf>
    <xf numFmtId="196" fontId="1" fillId="33" borderId="17" xfId="0" applyNumberFormat="1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/>
    </xf>
    <xf numFmtId="0" fontId="10" fillId="33" borderId="13" xfId="0" applyFont="1" applyFill="1" applyBorder="1" applyAlignment="1">
      <alignment vertical="center" wrapText="1"/>
    </xf>
    <xf numFmtId="196" fontId="6" fillId="33" borderId="17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96" fontId="6" fillId="6" borderId="34" xfId="0" applyNumberFormat="1" applyFont="1" applyFill="1" applyBorder="1" applyAlignment="1">
      <alignment horizontal="center"/>
    </xf>
    <xf numFmtId="196" fontId="6" fillId="0" borderId="24" xfId="0" applyNumberFormat="1" applyFont="1" applyFill="1" applyBorder="1" applyAlignment="1">
      <alignment/>
    </xf>
    <xf numFmtId="196" fontId="6" fillId="0" borderId="16" xfId="0" applyNumberFormat="1" applyFont="1" applyFill="1" applyBorder="1" applyAlignment="1">
      <alignment/>
    </xf>
    <xf numFmtId="196" fontId="6" fillId="0" borderId="24" xfId="0" applyNumberFormat="1" applyFont="1" applyFill="1" applyBorder="1" applyAlignment="1">
      <alignment horizontal="center"/>
    </xf>
    <xf numFmtId="196" fontId="6" fillId="0" borderId="48" xfId="0" applyNumberFormat="1" applyFont="1" applyFill="1" applyBorder="1" applyAlignment="1">
      <alignment horizontal="center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96" fontId="6" fillId="0" borderId="35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196" fontId="6" fillId="34" borderId="50" xfId="0" applyNumberFormat="1" applyFont="1" applyFill="1" applyBorder="1" applyAlignment="1">
      <alignment horizontal="center" vertical="center"/>
    </xf>
    <xf numFmtId="196" fontId="6" fillId="0" borderId="51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 quotePrefix="1">
      <alignment vertical="center" wrapText="1"/>
    </xf>
    <xf numFmtId="196" fontId="1" fillId="33" borderId="23" xfId="0" applyNumberFormat="1" applyFont="1" applyFill="1" applyBorder="1" applyAlignment="1">
      <alignment horizontal="center"/>
    </xf>
    <xf numFmtId="196" fontId="1" fillId="34" borderId="23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quotePrefix="1">
      <alignment horizontal="left"/>
    </xf>
    <xf numFmtId="0" fontId="11" fillId="33" borderId="13" xfId="0" applyFont="1" applyFill="1" applyBorder="1" applyAlignment="1">
      <alignment/>
    </xf>
    <xf numFmtId="1" fontId="1" fillId="33" borderId="23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1" fontId="6" fillId="34" borderId="23" xfId="0" applyNumberFormat="1" applyFont="1" applyFill="1" applyBorder="1" applyAlignment="1">
      <alignment horizontal="center" vertical="center"/>
    </xf>
    <xf numFmtId="196" fontId="6" fillId="34" borderId="13" xfId="0" applyNumberFormat="1" applyFont="1" applyFill="1" applyBorder="1" applyAlignment="1">
      <alignment horizontal="center" vertical="center"/>
    </xf>
    <xf numFmtId="196" fontId="6" fillId="34" borderId="18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96" fontId="6" fillId="0" borderId="34" xfId="0" applyNumberFormat="1" applyFont="1" applyFill="1" applyBorder="1" applyAlignment="1">
      <alignment horizontal="center"/>
    </xf>
    <xf numFmtId="196" fontId="6" fillId="0" borderId="50" xfId="0" applyNumberFormat="1" applyFont="1" applyFill="1" applyBorder="1" applyAlignment="1">
      <alignment horizontal="center"/>
    </xf>
    <xf numFmtId="196" fontId="6" fillId="0" borderId="51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vertical="center" wrapText="1"/>
    </xf>
    <xf numFmtId="196" fontId="1" fillId="33" borderId="17" xfId="0" applyNumberFormat="1" applyFont="1" applyFill="1" applyBorder="1" applyAlignment="1">
      <alignment horizontal="center"/>
    </xf>
    <xf numFmtId="1" fontId="6" fillId="33" borderId="5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196" fontId="6" fillId="34" borderId="1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196" fontId="6" fillId="0" borderId="53" xfId="0" applyNumberFormat="1" applyFont="1" applyFill="1" applyBorder="1" applyAlignment="1">
      <alignment horizontal="center"/>
    </xf>
    <xf numFmtId="196" fontId="6" fillId="34" borderId="20" xfId="0" applyNumberFormat="1" applyFont="1" applyFill="1" applyBorder="1" applyAlignment="1">
      <alignment horizontal="center" vertical="center"/>
    </xf>
    <xf numFmtId="196" fontId="6" fillId="34" borderId="19" xfId="0" applyNumberFormat="1" applyFont="1" applyFill="1" applyBorder="1" applyAlignment="1">
      <alignment horizontal="center" vertical="center"/>
    </xf>
    <xf numFmtId="196" fontId="1" fillId="0" borderId="54" xfId="0" applyNumberFormat="1" applyFont="1" applyFill="1" applyBorder="1" applyAlignment="1" applyProtection="1">
      <alignment horizontal="center"/>
      <protection locked="0"/>
    </xf>
    <xf numFmtId="196" fontId="1" fillId="0" borderId="35" xfId="0" applyNumberFormat="1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96" fontId="6" fillId="0" borderId="2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96" fontId="6" fillId="34" borderId="22" xfId="0" applyNumberFormat="1" applyFont="1" applyFill="1" applyBorder="1" applyAlignment="1">
      <alignment horizontal="center" vertical="center"/>
    </xf>
    <xf numFmtId="196" fontId="1" fillId="0" borderId="49" xfId="0" applyNumberFormat="1" applyFont="1" applyFill="1" applyBorder="1" applyAlignment="1" applyProtection="1">
      <alignment horizontal="center"/>
      <protection locked="0"/>
    </xf>
    <xf numFmtId="196" fontId="1" fillId="0" borderId="36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>
      <alignment horizontal="center"/>
    </xf>
    <xf numFmtId="196" fontId="6" fillId="0" borderId="2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196" fontId="6" fillId="33" borderId="23" xfId="0" applyNumberFormat="1" applyFont="1" applyFill="1" applyBorder="1" applyAlignment="1">
      <alignment/>
    </xf>
    <xf numFmtId="196" fontId="6" fillId="34" borderId="23" xfId="0" applyNumberFormat="1" applyFont="1" applyFill="1" applyBorder="1" applyAlignment="1">
      <alignment horizontal="center" vertical="center"/>
    </xf>
    <xf numFmtId="196" fontId="6" fillId="33" borderId="17" xfId="0" applyNumberFormat="1" applyFont="1" applyFill="1" applyBorder="1" applyAlignment="1">
      <alignment horizontal="center"/>
    </xf>
    <xf numFmtId="196" fontId="6" fillId="34" borderId="34" xfId="0" applyNumberFormat="1" applyFont="1" applyFill="1" applyBorder="1" applyAlignment="1">
      <alignment horizontal="center" vertical="center"/>
    </xf>
    <xf numFmtId="196" fontId="6" fillId="33" borderId="24" xfId="0" applyNumberFormat="1" applyFont="1" applyFill="1" applyBorder="1" applyAlignment="1">
      <alignment/>
    </xf>
    <xf numFmtId="196" fontId="6" fillId="33" borderId="16" xfId="0" applyNumberFormat="1" applyFont="1" applyFill="1" applyBorder="1" applyAlignment="1">
      <alignment/>
    </xf>
    <xf numFmtId="196" fontId="6" fillId="33" borderId="48" xfId="0" applyNumberFormat="1" applyFont="1" applyFill="1" applyBorder="1" applyAlignment="1">
      <alignment/>
    </xf>
    <xf numFmtId="196" fontId="6" fillId="0" borderId="53" xfId="0" applyNumberFormat="1" applyFont="1" applyFill="1" applyBorder="1" applyAlignment="1">
      <alignment/>
    </xf>
    <xf numFmtId="196" fontId="6" fillId="0" borderId="54" xfId="0" applyNumberFormat="1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196" fontId="1" fillId="33" borderId="50" xfId="0" applyNumberFormat="1" applyFont="1" applyFill="1" applyBorder="1" applyAlignment="1">
      <alignment horizontal="center"/>
    </xf>
    <xf numFmtId="196" fontId="1" fillId="33" borderId="15" xfId="0" applyNumberFormat="1" applyFont="1" applyFill="1" applyBorder="1" applyAlignment="1">
      <alignment horizontal="center"/>
    </xf>
    <xf numFmtId="196" fontId="1" fillId="33" borderId="15" xfId="0" applyNumberFormat="1" applyFont="1" applyFill="1" applyBorder="1" applyAlignment="1" applyProtection="1">
      <alignment horizontal="center"/>
      <protection locked="0"/>
    </xf>
    <xf numFmtId="196" fontId="1" fillId="33" borderId="51" xfId="0" applyNumberFormat="1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>
      <alignment horizontal="center"/>
    </xf>
    <xf numFmtId="0" fontId="6" fillId="33" borderId="29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196" fontId="6" fillId="33" borderId="28" xfId="0" applyNumberFormat="1" applyFont="1" applyFill="1" applyBorder="1" applyAlignment="1">
      <alignment/>
    </xf>
    <xf numFmtId="2" fontId="6" fillId="33" borderId="29" xfId="0" applyNumberFormat="1" applyFont="1" applyFill="1" applyBorder="1" applyAlignment="1">
      <alignment/>
    </xf>
    <xf numFmtId="196" fontId="6" fillId="33" borderId="57" xfId="0" applyNumberFormat="1" applyFont="1" applyFill="1" applyBorder="1" applyAlignment="1">
      <alignment/>
    </xf>
    <xf numFmtId="196" fontId="6" fillId="33" borderId="29" xfId="0" applyNumberFormat="1" applyFont="1" applyFill="1" applyBorder="1" applyAlignment="1">
      <alignment/>
    </xf>
    <xf numFmtId="196" fontId="6" fillId="33" borderId="57" xfId="0" applyNumberFormat="1" applyFont="1" applyFill="1" applyBorder="1" applyAlignment="1">
      <alignment horizontal="center"/>
    </xf>
    <xf numFmtId="196" fontId="6" fillId="33" borderId="58" xfId="0" applyNumberFormat="1" applyFont="1" applyFill="1" applyBorder="1" applyAlignment="1">
      <alignment/>
    </xf>
    <xf numFmtId="196" fontId="6" fillId="33" borderId="59" xfId="0" applyNumberFormat="1" applyFont="1" applyFill="1" applyBorder="1" applyAlignment="1">
      <alignment/>
    </xf>
    <xf numFmtId="196" fontId="1" fillId="33" borderId="17" xfId="0" applyNumberFormat="1" applyFont="1" applyFill="1" applyBorder="1" applyAlignment="1">
      <alignment/>
    </xf>
    <xf numFmtId="196" fontId="6" fillId="33" borderId="50" xfId="0" applyNumberFormat="1" applyFont="1" applyFill="1" applyBorder="1" applyAlignment="1">
      <alignment horizontal="center"/>
    </xf>
    <xf numFmtId="196" fontId="6" fillId="33" borderId="2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196" fontId="6" fillId="33" borderId="18" xfId="0" applyNumberFormat="1" applyFont="1" applyFill="1" applyBorder="1" applyAlignment="1">
      <alignment/>
    </xf>
    <xf numFmtId="196" fontId="6" fillId="33" borderId="17" xfId="0" applyNumberFormat="1" applyFont="1" applyFill="1" applyBorder="1" applyAlignment="1">
      <alignment/>
    </xf>
    <xf numFmtId="196" fontId="1" fillId="33" borderId="50" xfId="0" applyNumberFormat="1" applyFont="1" applyFill="1" applyBorder="1" applyAlignment="1" applyProtection="1">
      <alignment horizontal="center"/>
      <protection locked="0"/>
    </xf>
    <xf numFmtId="196" fontId="6" fillId="33" borderId="51" xfId="0" applyNumberFormat="1" applyFont="1" applyFill="1" applyBorder="1" applyAlignment="1">
      <alignment/>
    </xf>
    <xf numFmtId="0" fontId="1" fillId="33" borderId="43" xfId="0" applyFont="1" applyFill="1" applyBorder="1" applyAlignment="1">
      <alignment horizontal="center" vertical="center" wrapText="1"/>
    </xf>
    <xf numFmtId="196" fontId="1" fillId="33" borderId="23" xfId="0" applyNumberFormat="1" applyFont="1" applyFill="1" applyBorder="1" applyAlignment="1">
      <alignment/>
    </xf>
    <xf numFmtId="196" fontId="90" fillId="33" borderId="11" xfId="0" applyNumberFormat="1" applyFont="1" applyFill="1" applyBorder="1" applyAlignment="1">
      <alignment horizontal="center" vertical="center"/>
    </xf>
    <xf numFmtId="196" fontId="90" fillId="33" borderId="14" xfId="0" applyNumberFormat="1" applyFont="1" applyFill="1" applyBorder="1" applyAlignment="1">
      <alignment horizontal="center" vertical="center"/>
    </xf>
    <xf numFmtId="196" fontId="6" fillId="33" borderId="24" xfId="0" applyNumberFormat="1" applyFont="1" applyFill="1" applyBorder="1" applyAlignment="1">
      <alignment horizontal="center" vertical="center"/>
    </xf>
    <xf numFmtId="196" fontId="6" fillId="33" borderId="16" xfId="0" applyNumberFormat="1" applyFont="1" applyFill="1" applyBorder="1" applyAlignment="1">
      <alignment horizontal="center" vertical="center"/>
    </xf>
    <xf numFmtId="196" fontId="6" fillId="33" borderId="48" xfId="0" applyNumberFormat="1" applyFont="1" applyFill="1" applyBorder="1" applyAlignment="1">
      <alignment horizontal="center" vertical="center"/>
    </xf>
    <xf numFmtId="196" fontId="6" fillId="33" borderId="53" xfId="0" applyNumberFormat="1" applyFont="1" applyFill="1" applyBorder="1" applyAlignment="1">
      <alignment/>
    </xf>
    <xf numFmtId="196" fontId="6" fillId="33" borderId="20" xfId="0" applyNumberFormat="1" applyFont="1" applyFill="1" applyBorder="1" applyAlignment="1">
      <alignment/>
    </xf>
    <xf numFmtId="196" fontId="6" fillId="33" borderId="54" xfId="0" applyNumberFormat="1" applyFont="1" applyFill="1" applyBorder="1" applyAlignment="1">
      <alignment/>
    </xf>
    <xf numFmtId="196" fontId="6" fillId="33" borderId="35" xfId="0" applyNumberFormat="1" applyFont="1" applyFill="1" applyBorder="1" applyAlignment="1">
      <alignment/>
    </xf>
    <xf numFmtId="196" fontId="6" fillId="33" borderId="26" xfId="0" applyNumberFormat="1" applyFont="1" applyFill="1" applyBorder="1" applyAlignment="1">
      <alignment horizontal="center" vertical="center"/>
    </xf>
    <xf numFmtId="196" fontId="6" fillId="34" borderId="26" xfId="0" applyNumberFormat="1" applyFont="1" applyFill="1" applyBorder="1" applyAlignment="1">
      <alignment horizontal="center" vertical="center"/>
    </xf>
    <xf numFmtId="196" fontId="6" fillId="33" borderId="49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1" fontId="6" fillId="34" borderId="50" xfId="0" applyNumberFormat="1" applyFont="1" applyFill="1" applyBorder="1" applyAlignment="1">
      <alignment horizontal="center" vertical="center"/>
    </xf>
    <xf numFmtId="196" fontId="6" fillId="33" borderId="15" xfId="0" applyNumberFormat="1" applyFont="1" applyFill="1" applyBorder="1" applyAlignment="1">
      <alignment horizontal="center" vertical="center"/>
    </xf>
    <xf numFmtId="196" fontId="6" fillId="33" borderId="51" xfId="0" applyNumberFormat="1" applyFont="1" applyFill="1" applyBorder="1" applyAlignment="1">
      <alignment horizontal="center" vertical="center"/>
    </xf>
    <xf numFmtId="196" fontId="6" fillId="33" borderId="50" xfId="0" applyNumberFormat="1" applyFont="1" applyFill="1" applyBorder="1" applyAlignment="1">
      <alignment horizontal="center" vertical="center"/>
    </xf>
    <xf numFmtId="196" fontId="1" fillId="33" borderId="31" xfId="0" applyNumberFormat="1" applyFont="1" applyFill="1" applyBorder="1" applyAlignment="1">
      <alignment horizontal="center" vertical="center"/>
    </xf>
    <xf numFmtId="196" fontId="1" fillId="34" borderId="31" xfId="0" applyNumberFormat="1" applyFont="1" applyFill="1" applyBorder="1" applyAlignment="1">
      <alignment horizontal="center" vertical="center"/>
    </xf>
    <xf numFmtId="196" fontId="1" fillId="34" borderId="47" xfId="0" applyNumberFormat="1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>
      <alignment horizontal="center"/>
    </xf>
    <xf numFmtId="196" fontId="6" fillId="33" borderId="16" xfId="0" applyNumberFormat="1" applyFont="1" applyFill="1" applyBorder="1" applyAlignment="1">
      <alignment horizontal="center"/>
    </xf>
    <xf numFmtId="196" fontId="6" fillId="33" borderId="48" xfId="0" applyNumberFormat="1" applyFont="1" applyFill="1" applyBorder="1" applyAlignment="1">
      <alignment horizontal="center"/>
    </xf>
    <xf numFmtId="1" fontId="6" fillId="34" borderId="26" xfId="0" applyNumberFormat="1" applyFont="1" applyFill="1" applyBorder="1" applyAlignment="1">
      <alignment horizontal="center" vertical="center"/>
    </xf>
    <xf numFmtId="196" fontId="1" fillId="33" borderId="22" xfId="0" applyNumberFormat="1" applyFont="1" applyFill="1" applyBorder="1" applyAlignment="1">
      <alignment horizontal="center"/>
    </xf>
    <xf numFmtId="1" fontId="6" fillId="33" borderId="49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196" fontId="6" fillId="33" borderId="15" xfId="0" applyNumberFormat="1" applyFont="1" applyFill="1" applyBorder="1" applyAlignment="1" applyProtection="1">
      <alignment horizontal="center"/>
      <protection locked="0"/>
    </xf>
    <xf numFmtId="196" fontId="6" fillId="33" borderId="51" xfId="0" applyNumberFormat="1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>
      <alignment horizontal="center"/>
    </xf>
    <xf numFmtId="1" fontId="6" fillId="34" borderId="24" xfId="0" applyNumberFormat="1" applyFont="1" applyFill="1" applyBorder="1" applyAlignment="1">
      <alignment horizontal="center" vertical="center"/>
    </xf>
    <xf numFmtId="196" fontId="90" fillId="33" borderId="10" xfId="0" applyNumberFormat="1" applyFont="1" applyFill="1" applyBorder="1" applyAlignment="1">
      <alignment horizontal="center" vertical="center"/>
    </xf>
    <xf numFmtId="196" fontId="90" fillId="33" borderId="16" xfId="0" applyNumberFormat="1" applyFont="1" applyFill="1" applyBorder="1" applyAlignment="1">
      <alignment horizontal="center" vertical="center"/>
    </xf>
    <xf numFmtId="196" fontId="6" fillId="33" borderId="62" xfId="0" applyNumberFormat="1" applyFont="1" applyFill="1" applyBorder="1" applyAlignment="1">
      <alignment horizontal="center" vertical="center"/>
    </xf>
    <xf numFmtId="196" fontId="1" fillId="33" borderId="16" xfId="0" applyNumberFormat="1" applyFont="1" applyFill="1" applyBorder="1" applyAlignment="1">
      <alignment horizontal="center"/>
    </xf>
    <xf numFmtId="196" fontId="1" fillId="33" borderId="48" xfId="0" applyNumberFormat="1" applyFont="1" applyFill="1" applyBorder="1" applyAlignment="1">
      <alignment horizontal="center"/>
    </xf>
    <xf numFmtId="196" fontId="1" fillId="34" borderId="63" xfId="0" applyNumberFormat="1" applyFont="1" applyFill="1" applyBorder="1" applyAlignment="1">
      <alignment horizontal="center"/>
    </xf>
    <xf numFmtId="0" fontId="11" fillId="33" borderId="13" xfId="0" applyFont="1" applyFill="1" applyBorder="1" applyAlignment="1" quotePrefix="1">
      <alignment horizontal="left" vertical="center" wrapText="1"/>
    </xf>
    <xf numFmtId="0" fontId="11" fillId="33" borderId="10" xfId="0" applyFont="1" applyFill="1" applyBorder="1" applyAlignment="1" quotePrefix="1">
      <alignment horizontal="left"/>
    </xf>
    <xf numFmtId="0" fontId="1" fillId="33" borderId="44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19" xfId="0" applyFont="1" applyFill="1" applyBorder="1" applyAlignment="1" quotePrefix="1">
      <alignment horizontal="left"/>
    </xf>
    <xf numFmtId="0" fontId="6" fillId="33" borderId="21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 vertical="center" wrapText="1"/>
    </xf>
    <xf numFmtId="196" fontId="6" fillId="33" borderId="53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196" fontId="6" fillId="33" borderId="20" xfId="0" applyNumberFormat="1" applyFont="1" applyFill="1" applyBorder="1" applyAlignment="1">
      <alignment horizontal="center" vertical="center"/>
    </xf>
    <xf numFmtId="196" fontId="6" fillId="33" borderId="54" xfId="0" applyNumberFormat="1" applyFont="1" applyFill="1" applyBorder="1" applyAlignment="1">
      <alignment horizontal="center" vertical="center"/>
    </xf>
    <xf numFmtId="196" fontId="6" fillId="33" borderId="35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196" fontId="6" fillId="33" borderId="22" xfId="0" applyNumberFormat="1" applyFont="1" applyFill="1" applyBorder="1" applyAlignment="1">
      <alignment horizontal="center" vertical="center"/>
    </xf>
    <xf numFmtId="196" fontId="6" fillId="33" borderId="36" xfId="0" applyNumberFormat="1" applyFont="1" applyFill="1" applyBorder="1" applyAlignment="1">
      <alignment horizontal="center" vertical="center"/>
    </xf>
    <xf numFmtId="196" fontId="6" fillId="33" borderId="12" xfId="0" applyNumberFormat="1" applyFont="1" applyFill="1" applyBorder="1" applyAlignment="1" applyProtection="1">
      <alignment horizontal="center" vertical="center"/>
      <protection locked="0"/>
    </xf>
    <xf numFmtId="196" fontId="6" fillId="33" borderId="15" xfId="0" applyNumberFormat="1" applyFont="1" applyFill="1" applyBorder="1" applyAlignment="1" applyProtection="1">
      <alignment horizontal="center" vertical="center"/>
      <protection locked="0"/>
    </xf>
    <xf numFmtId="196" fontId="6" fillId="33" borderId="51" xfId="0" applyNumberFormat="1" applyFont="1" applyFill="1" applyBorder="1" applyAlignment="1" applyProtection="1">
      <alignment horizontal="center" vertical="center"/>
      <protection locked="0"/>
    </xf>
    <xf numFmtId="196" fontId="6" fillId="33" borderId="32" xfId="0" applyNumberFormat="1" applyFont="1" applyFill="1" applyBorder="1" applyAlignment="1" applyProtection="1">
      <alignment horizontal="center" vertical="center"/>
      <protection locked="0"/>
    </xf>
    <xf numFmtId="196" fontId="1" fillId="34" borderId="18" xfId="0" applyNumberFormat="1" applyFont="1" applyFill="1" applyBorder="1" applyAlignment="1">
      <alignment horizontal="center" vertical="center"/>
    </xf>
    <xf numFmtId="196" fontId="1" fillId="34" borderId="23" xfId="0" applyNumberFormat="1" applyFont="1" applyFill="1" applyBorder="1" applyAlignment="1">
      <alignment horizontal="center" vertical="center"/>
    </xf>
    <xf numFmtId="196" fontId="1" fillId="34" borderId="13" xfId="0" applyNumberFormat="1" applyFont="1" applyFill="1" applyBorder="1" applyAlignment="1">
      <alignment horizontal="center" vertical="center"/>
    </xf>
    <xf numFmtId="196" fontId="1" fillId="34" borderId="34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 applyProtection="1">
      <alignment horizontal="center" vertical="center"/>
      <protection locked="0"/>
    </xf>
    <xf numFmtId="196" fontId="6" fillId="33" borderId="18" xfId="0" applyNumberFormat="1" applyFont="1" applyFill="1" applyBorder="1" applyAlignment="1">
      <alignment horizontal="center" vertical="center"/>
    </xf>
    <xf numFmtId="196" fontId="1" fillId="33" borderId="5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196" fontId="1" fillId="34" borderId="15" xfId="0" applyNumberFormat="1" applyFont="1" applyFill="1" applyBorder="1" applyAlignment="1">
      <alignment horizontal="center" vertical="center"/>
    </xf>
    <xf numFmtId="196" fontId="1" fillId="34" borderId="12" xfId="0" applyNumberFormat="1" applyFont="1" applyFill="1" applyBorder="1" applyAlignment="1">
      <alignment horizontal="center" vertical="center"/>
    </xf>
    <xf numFmtId="196" fontId="1" fillId="33" borderId="51" xfId="0" applyNumberFormat="1" applyFont="1" applyFill="1" applyBorder="1" applyAlignment="1">
      <alignment horizontal="center" vertical="center"/>
    </xf>
    <xf numFmtId="196" fontId="1" fillId="33" borderId="12" xfId="0" applyNumberFormat="1" applyFont="1" applyFill="1" applyBorder="1" applyAlignment="1">
      <alignment horizontal="center" vertical="center"/>
    </xf>
    <xf numFmtId="196" fontId="1" fillId="34" borderId="32" xfId="0" applyNumberFormat="1" applyFont="1" applyFill="1" applyBorder="1" applyAlignment="1">
      <alignment horizontal="center" vertical="center"/>
    </xf>
    <xf numFmtId="196" fontId="1" fillId="33" borderId="54" xfId="0" applyNumberFormat="1" applyFont="1" applyFill="1" applyBorder="1" applyAlignment="1" applyProtection="1">
      <alignment horizontal="center" vertical="center"/>
      <protection locked="0"/>
    </xf>
    <xf numFmtId="196" fontId="1" fillId="33" borderId="20" xfId="0" applyNumberFormat="1" applyFont="1" applyFill="1" applyBorder="1" applyAlignment="1" applyProtection="1">
      <alignment horizontal="center" vertical="center"/>
      <protection locked="0"/>
    </xf>
    <xf numFmtId="2" fontId="6" fillId="33" borderId="21" xfId="0" applyNumberFormat="1" applyFont="1" applyFill="1" applyBorder="1" applyAlignment="1">
      <alignment horizontal="center" vertical="center"/>
    </xf>
    <xf numFmtId="196" fontId="1" fillId="33" borderId="49" xfId="0" applyNumberFormat="1" applyFont="1" applyFill="1" applyBorder="1" applyAlignment="1" applyProtection="1">
      <alignment horizontal="center" vertical="center"/>
      <protection locked="0"/>
    </xf>
    <xf numFmtId="196" fontId="1" fillId="33" borderId="22" xfId="0" applyNumberFormat="1" applyFont="1" applyFill="1" applyBorder="1" applyAlignment="1" applyProtection="1">
      <alignment horizontal="center" vertical="center"/>
      <protection locked="0"/>
    </xf>
    <xf numFmtId="196" fontId="1" fillId="33" borderId="17" xfId="0" applyNumberFormat="1" applyFont="1" applyFill="1" applyBorder="1" applyAlignment="1" applyProtection="1">
      <alignment horizontal="center" vertical="center"/>
      <protection locked="0"/>
    </xf>
    <xf numFmtId="196" fontId="1" fillId="33" borderId="13" xfId="0" applyNumberFormat="1" applyFont="1" applyFill="1" applyBorder="1" applyAlignment="1" applyProtection="1">
      <alignment horizontal="center" vertical="center"/>
      <protection locked="0"/>
    </xf>
    <xf numFmtId="196" fontId="1" fillId="33" borderId="18" xfId="0" applyNumberFormat="1" applyFont="1" applyFill="1" applyBorder="1" applyAlignment="1" applyProtection="1">
      <alignment horizontal="center" vertical="center"/>
      <protection locked="0"/>
    </xf>
    <xf numFmtId="196" fontId="1" fillId="33" borderId="34" xfId="0" applyNumberFormat="1" applyFont="1" applyFill="1" applyBorder="1" applyAlignment="1" applyProtection="1">
      <alignment horizontal="center" vertical="center"/>
      <protection locked="0"/>
    </xf>
    <xf numFmtId="3" fontId="1" fillId="33" borderId="47" xfId="0" applyNumberFormat="1" applyFont="1" applyFill="1" applyBorder="1" applyAlignment="1" applyProtection="1">
      <alignment horizontal="center" vertical="center"/>
      <protection locked="0"/>
    </xf>
    <xf numFmtId="3" fontId="1" fillId="33" borderId="11" xfId="0" applyNumberFormat="1" applyFont="1" applyFill="1" applyBorder="1" applyAlignment="1" applyProtection="1">
      <alignment horizontal="center" vertical="center"/>
      <protection locked="0"/>
    </xf>
    <xf numFmtId="196" fontId="1" fillId="33" borderId="15" xfId="0" applyNumberFormat="1" applyFont="1" applyFill="1" applyBorder="1" applyAlignment="1" applyProtection="1">
      <alignment horizontal="center" vertical="center"/>
      <protection locked="0"/>
    </xf>
    <xf numFmtId="196" fontId="1" fillId="33" borderId="51" xfId="0" applyNumberFormat="1" applyFont="1" applyFill="1" applyBorder="1" applyAlignment="1" applyProtection="1">
      <alignment horizontal="center" vertical="center"/>
      <protection locked="0"/>
    </xf>
    <xf numFmtId="196" fontId="1" fillId="33" borderId="12" xfId="0" applyNumberFormat="1" applyFont="1" applyFill="1" applyBorder="1" applyAlignment="1" applyProtection="1">
      <alignment horizontal="center" vertical="center"/>
      <protection locked="0"/>
    </xf>
    <xf numFmtId="196" fontId="1" fillId="33" borderId="32" xfId="0" applyNumberFormat="1" applyFont="1" applyFill="1" applyBorder="1" applyAlignment="1" applyProtection="1">
      <alignment horizontal="center" vertical="center"/>
      <protection locked="0"/>
    </xf>
    <xf numFmtId="196" fontId="6" fillId="0" borderId="26" xfId="0" applyNumberFormat="1" applyFont="1" applyFill="1" applyBorder="1" applyAlignment="1">
      <alignment horizontal="center" vertical="center"/>
    </xf>
    <xf numFmtId="196" fontId="6" fillId="0" borderId="21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 quotePrefix="1">
      <alignment horizontal="left" vertical="center" wrapText="1"/>
    </xf>
    <xf numFmtId="196" fontId="6" fillId="0" borderId="23" xfId="0" applyNumberFormat="1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/>
    </xf>
    <xf numFmtId="196" fontId="6" fillId="33" borderId="65" xfId="0" applyNumberFormat="1" applyFont="1" applyFill="1" applyBorder="1" applyAlignment="1">
      <alignment horizontal="center" vertical="center"/>
    </xf>
    <xf numFmtId="196" fontId="1" fillId="33" borderId="65" xfId="0" applyNumberFormat="1" applyFont="1" applyFill="1" applyBorder="1" applyAlignment="1">
      <alignment horizontal="center"/>
    </xf>
    <xf numFmtId="196" fontId="1" fillId="34" borderId="66" xfId="0" applyNumberFormat="1" applyFont="1" applyFill="1" applyBorder="1" applyAlignment="1">
      <alignment horizontal="center"/>
    </xf>
    <xf numFmtId="196" fontId="1" fillId="34" borderId="65" xfId="0" applyNumberFormat="1" applyFont="1" applyFill="1" applyBorder="1" applyAlignment="1">
      <alignment horizontal="center"/>
    </xf>
    <xf numFmtId="196" fontId="1" fillId="34" borderId="4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96" fontId="1" fillId="0" borderId="10" xfId="0" applyNumberFormat="1" applyFont="1" applyBorder="1" applyAlignment="1">
      <alignment horizontal="center" vertical="center"/>
    </xf>
    <xf numFmtId="196" fontId="1" fillId="32" borderId="10" xfId="0" applyNumberFormat="1" applyFont="1" applyFill="1" applyBorder="1" applyAlignment="1">
      <alignment horizontal="center" vertical="center"/>
    </xf>
    <xf numFmtId="196" fontId="1" fillId="0" borderId="11" xfId="0" applyNumberFormat="1" applyFont="1" applyBorder="1" applyAlignment="1">
      <alignment horizontal="center" vertical="center"/>
    </xf>
    <xf numFmtId="196" fontId="1" fillId="0" borderId="11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 vertical="center"/>
    </xf>
    <xf numFmtId="196" fontId="1" fillId="0" borderId="21" xfId="0" applyNumberFormat="1" applyFont="1" applyBorder="1" applyAlignment="1">
      <alignment horizontal="center" vertical="center"/>
    </xf>
    <xf numFmtId="196" fontId="6" fillId="0" borderId="21" xfId="0" applyNumberFormat="1" applyFont="1" applyBorder="1" applyAlignment="1">
      <alignment/>
    </xf>
    <xf numFmtId="196" fontId="1" fillId="0" borderId="13" xfId="0" applyNumberFormat="1" applyFont="1" applyBorder="1" applyAlignment="1">
      <alignment horizontal="center"/>
    </xf>
    <xf numFmtId="196" fontId="6" fillId="0" borderId="11" xfId="0" applyNumberFormat="1" applyFont="1" applyBorder="1" applyAlignment="1">
      <alignment/>
    </xf>
    <xf numFmtId="196" fontId="1" fillId="0" borderId="57" xfId="0" applyNumberFormat="1" applyFont="1" applyBorder="1" applyAlignment="1">
      <alignment horizontal="center"/>
    </xf>
    <xf numFmtId="196" fontId="1" fillId="32" borderId="16" xfId="0" applyNumberFormat="1" applyFont="1" applyFill="1" applyBorder="1" applyAlignment="1">
      <alignment horizontal="center" vertical="center"/>
    </xf>
    <xf numFmtId="196" fontId="1" fillId="32" borderId="14" xfId="0" applyNumberFormat="1" applyFont="1" applyFill="1" applyBorder="1" applyAlignment="1">
      <alignment horizontal="center" vertical="center"/>
    </xf>
    <xf numFmtId="196" fontId="1" fillId="0" borderId="14" xfId="0" applyNumberFormat="1" applyFont="1" applyBorder="1" applyAlignment="1">
      <alignment horizontal="center"/>
    </xf>
    <xf numFmtId="196" fontId="1" fillId="32" borderId="15" xfId="0" applyNumberFormat="1" applyFont="1" applyFill="1" applyBorder="1" applyAlignment="1">
      <alignment horizontal="center" vertical="center"/>
    </xf>
    <xf numFmtId="196" fontId="1" fillId="32" borderId="22" xfId="0" applyNumberFormat="1" applyFont="1" applyFill="1" applyBorder="1" applyAlignment="1">
      <alignment horizontal="center" vertical="center"/>
    </xf>
    <xf numFmtId="196" fontId="6" fillId="0" borderId="22" xfId="0" applyNumberFormat="1" applyFont="1" applyBorder="1" applyAlignment="1">
      <alignment/>
    </xf>
    <xf numFmtId="196" fontId="1" fillId="34" borderId="51" xfId="0" applyNumberFormat="1" applyFont="1" applyFill="1" applyBorder="1" applyAlignment="1">
      <alignment horizontal="center" vertical="center"/>
    </xf>
    <xf numFmtId="196" fontId="6" fillId="34" borderId="62" xfId="0" applyNumberFormat="1" applyFont="1" applyFill="1" applyBorder="1" applyAlignment="1">
      <alignment horizontal="center" vertical="center"/>
    </xf>
    <xf numFmtId="196" fontId="1" fillId="34" borderId="26" xfId="0" applyNumberFormat="1" applyFont="1" applyFill="1" applyBorder="1" applyAlignment="1">
      <alignment horizontal="center" vertical="center"/>
    </xf>
    <xf numFmtId="196" fontId="2" fillId="34" borderId="11" xfId="0" applyNumberFormat="1" applyFont="1" applyFill="1" applyBorder="1" applyAlignment="1">
      <alignment horizontal="center"/>
    </xf>
    <xf numFmtId="196" fontId="2" fillId="0" borderId="12" xfId="0" applyNumberFormat="1" applyFont="1" applyBorder="1" applyAlignment="1">
      <alignment horizontal="center"/>
    </xf>
    <xf numFmtId="196" fontId="2" fillId="0" borderId="15" xfId="0" applyNumberFormat="1" applyFont="1" applyBorder="1" applyAlignment="1">
      <alignment horizontal="center"/>
    </xf>
    <xf numFmtId="196" fontId="2" fillId="0" borderId="10" xfId="0" applyNumberFormat="1" applyFont="1" applyBorder="1" applyAlignment="1">
      <alignment horizontal="center"/>
    </xf>
    <xf numFmtId="196" fontId="2" fillId="0" borderId="1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1" fillId="33" borderId="67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/>
    </xf>
    <xf numFmtId="196" fontId="6" fillId="33" borderId="69" xfId="0" applyNumberFormat="1" applyFont="1" applyFill="1" applyBorder="1" applyAlignment="1">
      <alignment horizontal="center"/>
    </xf>
    <xf numFmtId="49" fontId="6" fillId="33" borderId="0" xfId="54" applyNumberFormat="1" applyFont="1" applyFill="1" applyAlignment="1">
      <alignment horizontal="left"/>
      <protection/>
    </xf>
    <xf numFmtId="49" fontId="6" fillId="33" borderId="0" xfId="54" applyNumberFormat="1" applyFont="1" applyFill="1" applyBorder="1" applyAlignment="1">
      <alignment horizontal="left"/>
      <protection/>
    </xf>
    <xf numFmtId="49" fontId="6" fillId="33" borderId="0" xfId="54" applyNumberFormat="1" applyFont="1" applyFill="1" applyAlignment="1">
      <alignment horizontal="center"/>
      <protection/>
    </xf>
    <xf numFmtId="196" fontId="6" fillId="36" borderId="11" xfId="0" applyNumberFormat="1" applyFont="1" applyFill="1" applyBorder="1" applyAlignment="1">
      <alignment horizontal="center"/>
    </xf>
    <xf numFmtId="1" fontId="6" fillId="36" borderId="11" xfId="0" applyNumberFormat="1" applyFont="1" applyFill="1" applyBorder="1" applyAlignment="1">
      <alignment horizontal="center"/>
    </xf>
    <xf numFmtId="196" fontId="6" fillId="36" borderId="69" xfId="0" applyNumberFormat="1" applyFont="1" applyFill="1" applyBorder="1" applyAlignment="1">
      <alignment horizontal="center"/>
    </xf>
    <xf numFmtId="49" fontId="1" fillId="33" borderId="68" xfId="54" applyNumberFormat="1" applyFont="1" applyFill="1" applyBorder="1" applyAlignment="1">
      <alignment/>
      <protection/>
    </xf>
    <xf numFmtId="49" fontId="1" fillId="33" borderId="0" xfId="54" applyNumberFormat="1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33" borderId="70" xfId="0" applyFont="1" applyFill="1" applyBorder="1" applyAlignment="1">
      <alignment/>
    </xf>
    <xf numFmtId="0" fontId="6" fillId="33" borderId="71" xfId="0" applyFont="1" applyFill="1" applyBorder="1" applyAlignment="1">
      <alignment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33" borderId="75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1" fillId="33" borderId="70" xfId="0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9" fillId="0" borderId="68" xfId="0" applyFont="1" applyBorder="1" applyAlignment="1">
      <alignment/>
    </xf>
    <xf numFmtId="0" fontId="19" fillId="0" borderId="68" xfId="0" applyFont="1" applyBorder="1" applyAlignment="1">
      <alignment horizontal="right"/>
    </xf>
    <xf numFmtId="0" fontId="17" fillId="0" borderId="70" xfId="0" applyFont="1" applyBorder="1" applyAlignment="1">
      <alignment/>
    </xf>
    <xf numFmtId="0" fontId="17" fillId="0" borderId="76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/>
    </xf>
    <xf numFmtId="0" fontId="20" fillId="0" borderId="73" xfId="0" applyFont="1" applyBorder="1" applyAlignment="1">
      <alignment horizontal="left"/>
    </xf>
    <xf numFmtId="0" fontId="20" fillId="0" borderId="77" xfId="0" applyFont="1" applyBorder="1" applyAlignment="1">
      <alignment horizontal="left"/>
    </xf>
    <xf numFmtId="0" fontId="20" fillId="0" borderId="78" xfId="0" applyFont="1" applyBorder="1" applyAlignment="1">
      <alignment horizontal="left"/>
    </xf>
    <xf numFmtId="0" fontId="20" fillId="0" borderId="79" xfId="0" applyFont="1" applyBorder="1" applyAlignment="1">
      <alignment horizontal="left"/>
    </xf>
    <xf numFmtId="0" fontId="21" fillId="0" borderId="74" xfId="0" applyFont="1" applyBorder="1" applyAlignment="1">
      <alignment/>
    </xf>
    <xf numFmtId="0" fontId="21" fillId="0" borderId="67" xfId="0" applyFont="1" applyBorder="1" applyAlignment="1">
      <alignment/>
    </xf>
    <xf numFmtId="0" fontId="22" fillId="0" borderId="6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62" xfId="0" applyFont="1" applyBorder="1" applyAlignment="1">
      <alignment/>
    </xf>
    <xf numFmtId="0" fontId="22" fillId="0" borderId="69" xfId="0" applyFont="1" applyBorder="1" applyAlignment="1">
      <alignment/>
    </xf>
    <xf numFmtId="0" fontId="22" fillId="0" borderId="8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84" xfId="0" applyFont="1" applyBorder="1" applyAlignment="1">
      <alignment/>
    </xf>
    <xf numFmtId="0" fontId="23" fillId="0" borderId="85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32" borderId="86" xfId="0" applyFont="1" applyFill="1" applyBorder="1" applyAlignment="1">
      <alignment/>
    </xf>
    <xf numFmtId="0" fontId="21" fillId="32" borderId="11" xfId="0" applyFont="1" applyFill="1" applyBorder="1" applyAlignment="1">
      <alignment horizontal="center"/>
    </xf>
    <xf numFmtId="0" fontId="21" fillId="32" borderId="25" xfId="0" applyFont="1" applyFill="1" applyBorder="1" applyAlignment="1">
      <alignment horizontal="center"/>
    </xf>
    <xf numFmtId="0" fontId="21" fillId="32" borderId="11" xfId="0" applyFont="1" applyFill="1" applyBorder="1" applyAlignment="1">
      <alignment/>
    </xf>
    <xf numFmtId="49" fontId="17" fillId="32" borderId="12" xfId="0" applyNumberFormat="1" applyFont="1" applyFill="1" applyBorder="1" applyAlignment="1">
      <alignment horizontal="center"/>
    </xf>
    <xf numFmtId="0" fontId="13" fillId="0" borderId="84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17" fillId="0" borderId="84" xfId="0" applyFont="1" applyBorder="1" applyAlignment="1">
      <alignment/>
    </xf>
    <xf numFmtId="0" fontId="17" fillId="0" borderId="87" xfId="0" applyFont="1" applyBorder="1" applyAlignment="1">
      <alignment horizontal="center"/>
    </xf>
    <xf numFmtId="0" fontId="23" fillId="0" borderId="84" xfId="0" applyFont="1" applyBorder="1" applyAlignment="1">
      <alignment horizontal="center" wrapText="1"/>
    </xf>
    <xf numFmtId="0" fontId="23" fillId="0" borderId="84" xfId="0" applyFont="1" applyBorder="1" applyAlignment="1">
      <alignment wrapText="1"/>
    </xf>
    <xf numFmtId="0" fontId="23" fillId="0" borderId="85" xfId="0" applyFont="1" applyBorder="1" applyAlignment="1">
      <alignment wrapText="1"/>
    </xf>
    <xf numFmtId="0" fontId="21" fillId="0" borderId="5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3" fillId="0" borderId="84" xfId="0" applyFont="1" applyBorder="1" applyAlignment="1">
      <alignment/>
    </xf>
    <xf numFmtId="0" fontId="13" fillId="0" borderId="85" xfId="0" applyFont="1" applyBorder="1" applyAlignment="1">
      <alignment/>
    </xf>
    <xf numFmtId="0" fontId="21" fillId="0" borderId="87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21" fillId="0" borderId="91" xfId="0" applyFont="1" applyBorder="1" applyAlignment="1">
      <alignment horizontal="left" wrapText="1"/>
    </xf>
    <xf numFmtId="0" fontId="21" fillId="0" borderId="84" xfId="0" applyFont="1" applyBorder="1" applyAlignment="1">
      <alignment horizontal="left"/>
    </xf>
    <xf numFmtId="0" fontId="21" fillId="0" borderId="86" xfId="0" applyFont="1" applyBorder="1" applyAlignment="1">
      <alignment horizontal="left"/>
    </xf>
    <xf numFmtId="0" fontId="17" fillId="32" borderId="11" xfId="0" applyFont="1" applyFill="1" applyBorder="1" applyAlignment="1">
      <alignment horizontal="left" wrapText="1"/>
    </xf>
    <xf numFmtId="0" fontId="17" fillId="32" borderId="47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1" xfId="0" applyFont="1" applyFill="1" applyBorder="1" applyAlignment="1">
      <alignment/>
    </xf>
    <xf numFmtId="0" fontId="13" fillId="0" borderId="47" xfId="0" applyFont="1" applyBorder="1" applyAlignment="1">
      <alignment horizontal="center"/>
    </xf>
    <xf numFmtId="0" fontId="13" fillId="0" borderId="84" xfId="0" applyFont="1" applyBorder="1" applyAlignment="1">
      <alignment horizontal="center" vertical="top" wrapText="1"/>
    </xf>
    <xf numFmtId="0" fontId="13" fillId="0" borderId="84" xfId="0" applyFont="1" applyBorder="1" applyAlignment="1">
      <alignment vertical="top" wrapText="1"/>
    </xf>
    <xf numFmtId="0" fontId="13" fillId="0" borderId="85" xfId="0" applyFont="1" applyBorder="1" applyAlignment="1">
      <alignment vertical="top" wrapText="1"/>
    </xf>
    <xf numFmtId="0" fontId="25" fillId="0" borderId="48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91" xfId="0" applyFont="1" applyBorder="1" applyAlignment="1">
      <alignment horizontal="center"/>
    </xf>
    <xf numFmtId="0" fontId="17" fillId="0" borderId="69" xfId="0" applyFont="1" applyBorder="1" applyAlignment="1">
      <alignment horizontal="left" indent="7"/>
    </xf>
    <xf numFmtId="0" fontId="17" fillId="0" borderId="11" xfId="0" applyFont="1" applyBorder="1" applyAlignment="1">
      <alignment horizontal="left" indent="7"/>
    </xf>
    <xf numFmtId="0" fontId="0" fillId="0" borderId="0" xfId="0" applyBorder="1" applyAlignment="1">
      <alignment/>
    </xf>
    <xf numFmtId="49" fontId="26" fillId="0" borderId="84" xfId="0" applyNumberFormat="1" applyFont="1" applyBorder="1" applyAlignment="1">
      <alignment/>
    </xf>
    <xf numFmtId="49" fontId="26" fillId="0" borderId="85" xfId="0" applyNumberFormat="1" applyFont="1" applyBorder="1" applyAlignment="1">
      <alignment/>
    </xf>
    <xf numFmtId="0" fontId="21" fillId="0" borderId="48" xfId="0" applyFont="1" applyBorder="1" applyAlignment="1">
      <alignment horizontal="center"/>
    </xf>
    <xf numFmtId="0" fontId="21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7" fillId="0" borderId="8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89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13" fillId="0" borderId="47" xfId="0" applyFont="1" applyBorder="1" applyAlignment="1">
      <alignment wrapText="1"/>
    </xf>
    <xf numFmtId="0" fontId="21" fillId="0" borderId="11" xfId="0" applyFont="1" applyBorder="1" applyAlignment="1">
      <alignment horizontal="center" vertical="center"/>
    </xf>
    <xf numFmtId="0" fontId="17" fillId="0" borderId="47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3" fillId="0" borderId="47" xfId="0" applyFont="1" applyBorder="1" applyAlignment="1">
      <alignment/>
    </xf>
    <xf numFmtId="0" fontId="17" fillId="0" borderId="92" xfId="0" applyFont="1" applyBorder="1" applyAlignment="1">
      <alignment horizontal="center"/>
    </xf>
    <xf numFmtId="0" fontId="13" fillId="0" borderId="68" xfId="0" applyFont="1" applyBorder="1" applyAlignment="1">
      <alignment horizont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/>
    </xf>
    <xf numFmtId="0" fontId="13" fillId="0" borderId="84" xfId="0" applyFont="1" applyBorder="1" applyAlignment="1">
      <alignment horizontal="center" wrapText="1"/>
    </xf>
    <xf numFmtId="0" fontId="13" fillId="0" borderId="84" xfId="0" applyFont="1" applyBorder="1" applyAlignment="1">
      <alignment wrapText="1"/>
    </xf>
    <xf numFmtId="0" fontId="13" fillId="0" borderId="85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47" xfId="0" applyFont="1" applyBorder="1" applyAlignment="1">
      <alignment wrapText="1"/>
    </xf>
    <xf numFmtId="0" fontId="17" fillId="0" borderId="8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7" fillId="0" borderId="88" xfId="0" applyFont="1" applyBorder="1" applyAlignment="1">
      <alignment/>
    </xf>
    <xf numFmtId="0" fontId="17" fillId="0" borderId="8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1" xfId="0" applyFont="1" applyBorder="1" applyAlignment="1">
      <alignment/>
    </xf>
    <xf numFmtId="0" fontId="13" fillId="0" borderId="49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17" fillId="0" borderId="88" xfId="0" applyFont="1" applyBorder="1" applyAlignment="1">
      <alignment horizontal="center"/>
    </xf>
    <xf numFmtId="0" fontId="17" fillId="0" borderId="90" xfId="0" applyFont="1" applyBorder="1" applyAlignment="1">
      <alignment/>
    </xf>
    <xf numFmtId="0" fontId="23" fillId="0" borderId="84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0" fontId="21" fillId="0" borderId="69" xfId="0" applyFont="1" applyBorder="1" applyAlignment="1">
      <alignment/>
    </xf>
    <xf numFmtId="49" fontId="17" fillId="0" borderId="94" xfId="0" applyNumberFormat="1" applyFont="1" applyBorder="1" applyAlignment="1">
      <alignment horizontal="center"/>
    </xf>
    <xf numFmtId="49" fontId="21" fillId="0" borderId="94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49" fontId="17" fillId="0" borderId="81" xfId="0" applyNumberFormat="1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 indent="7"/>
    </xf>
    <xf numFmtId="0" fontId="21" fillId="0" borderId="86" xfId="0" applyFont="1" applyBorder="1" applyAlignment="1">
      <alignment horizontal="center"/>
    </xf>
    <xf numFmtId="49" fontId="17" fillId="0" borderId="85" xfId="0" applyNumberFormat="1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1" fillId="0" borderId="37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1" fillId="0" borderId="84" xfId="0" applyFont="1" applyBorder="1" applyAlignment="1">
      <alignment wrapText="1"/>
    </xf>
    <xf numFmtId="49" fontId="17" fillId="0" borderId="11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13" fillId="0" borderId="51" xfId="0" applyFont="1" applyBorder="1" applyAlignment="1">
      <alignment horizontal="center" wrapText="1"/>
    </xf>
    <xf numFmtId="0" fontId="21" fillId="0" borderId="8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49" fontId="21" fillId="0" borderId="69" xfId="0" applyNumberFormat="1" applyFont="1" applyFill="1" applyBorder="1" applyAlignment="1">
      <alignment horizontal="center" vertical="center"/>
    </xf>
    <xf numFmtId="49" fontId="21" fillId="0" borderId="81" xfId="0" applyNumberFormat="1" applyFont="1" applyFill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1" fillId="0" borderId="82" xfId="0" applyFont="1" applyBorder="1" applyAlignment="1">
      <alignment horizontal="center" vertical="top" wrapText="1"/>
    </xf>
    <xf numFmtId="0" fontId="1" fillId="0" borderId="82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13" fillId="0" borderId="85" xfId="0" applyFont="1" applyBorder="1" applyAlignment="1">
      <alignment horizontal="center" wrapText="1"/>
    </xf>
    <xf numFmtId="0" fontId="21" fillId="32" borderId="10" xfId="0" applyFont="1" applyFill="1" applyBorder="1" applyAlignment="1">
      <alignment/>
    </xf>
    <xf numFmtId="0" fontId="21" fillId="0" borderId="39" xfId="0" applyFont="1" applyBorder="1" applyAlignment="1">
      <alignment horizontal="center"/>
    </xf>
    <xf numFmtId="0" fontId="13" fillId="32" borderId="84" xfId="0" applyFont="1" applyFill="1" applyBorder="1" applyAlignment="1">
      <alignment horizontal="center"/>
    </xf>
    <xf numFmtId="0" fontId="13" fillId="32" borderId="8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1" fillId="32" borderId="37" xfId="0" applyFont="1" applyFill="1" applyBorder="1" applyAlignment="1">
      <alignment horizontal="left"/>
    </xf>
    <xf numFmtId="49" fontId="17" fillId="32" borderId="11" xfId="0" applyNumberFormat="1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 wrapText="1"/>
    </xf>
    <xf numFmtId="0" fontId="13" fillId="32" borderId="37" xfId="0" applyFont="1" applyFill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21" fillId="32" borderId="11" xfId="0" applyFont="1" applyFill="1" applyBorder="1" applyAlignment="1">
      <alignment wrapText="1"/>
    </xf>
    <xf numFmtId="0" fontId="13" fillId="32" borderId="47" xfId="0" applyFont="1" applyFill="1" applyBorder="1" applyAlignment="1">
      <alignment horizontal="center"/>
    </xf>
    <xf numFmtId="0" fontId="13" fillId="0" borderId="95" xfId="0" applyFont="1" applyBorder="1" applyAlignment="1">
      <alignment horizontal="center" wrapText="1"/>
    </xf>
    <xf numFmtId="49" fontId="21" fillId="0" borderId="21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97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" fillId="0" borderId="91" xfId="0" applyFont="1" applyBorder="1" applyAlignment="1">
      <alignment horizontal="left"/>
    </xf>
    <xf numFmtId="0" fontId="29" fillId="0" borderId="0" xfId="0" applyFont="1" applyAlignment="1">
      <alignment/>
    </xf>
    <xf numFmtId="0" fontId="1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19" fillId="0" borderId="47" xfId="0" applyFont="1" applyBorder="1" applyAlignment="1">
      <alignment wrapText="1"/>
    </xf>
    <xf numFmtId="49" fontId="32" fillId="0" borderId="0" xfId="54" applyNumberFormat="1" applyFont="1" applyAlignment="1">
      <alignment horizontal="centerContinuous"/>
      <protection/>
    </xf>
    <xf numFmtId="49" fontId="29" fillId="0" borderId="0" xfId="54" applyNumberFormat="1" applyFont="1" applyAlignment="1">
      <alignment horizontal="centerContinuous"/>
      <protection/>
    </xf>
    <xf numFmtId="0" fontId="0" fillId="0" borderId="70" xfId="0" applyBorder="1" applyAlignment="1">
      <alignment/>
    </xf>
    <xf numFmtId="49" fontId="33" fillId="0" borderId="70" xfId="54" applyNumberFormat="1" applyFont="1" applyBorder="1" applyAlignment="1">
      <alignment/>
      <protection/>
    </xf>
    <xf numFmtId="49" fontId="33" fillId="0" borderId="70" xfId="54" applyNumberFormat="1" applyFont="1" applyBorder="1" applyAlignment="1">
      <alignment horizontal="center"/>
      <protection/>
    </xf>
    <xf numFmtId="49" fontId="33" fillId="0" borderId="70" xfId="54" applyNumberFormat="1" applyFont="1" applyBorder="1" applyAlignment="1">
      <alignment horizontal="centerContinuous"/>
      <protection/>
    </xf>
    <xf numFmtId="0" fontId="25" fillId="0" borderId="74" xfId="0" applyFont="1" applyBorder="1" applyAlignment="1">
      <alignment horizontal="center"/>
    </xf>
    <xf numFmtId="49" fontId="33" fillId="0" borderId="74" xfId="54" applyNumberFormat="1" applyFont="1" applyBorder="1" applyAlignment="1">
      <alignment/>
      <protection/>
    </xf>
    <xf numFmtId="49" fontId="33" fillId="0" borderId="74" xfId="54" applyNumberFormat="1" applyFont="1" applyBorder="1" applyAlignment="1">
      <alignment horizontal="center"/>
      <protection/>
    </xf>
    <xf numFmtId="49" fontId="33" fillId="0" borderId="0" xfId="54" applyNumberFormat="1" applyFont="1" applyBorder="1" applyAlignment="1">
      <alignment horizontal="center"/>
      <protection/>
    </xf>
    <xf numFmtId="49" fontId="33" fillId="0" borderId="74" xfId="54" applyNumberFormat="1" applyFont="1" applyBorder="1" applyAlignment="1">
      <alignment horizontal="centerContinuous"/>
      <protection/>
    </xf>
    <xf numFmtId="0" fontId="0" fillId="0" borderId="74" xfId="0" applyBorder="1" applyAlignment="1">
      <alignment/>
    </xf>
    <xf numFmtId="49" fontId="33" fillId="0" borderId="97" xfId="54" applyNumberFormat="1" applyFont="1" applyBorder="1" applyAlignment="1">
      <alignment horizontal="centerContinuous"/>
      <protection/>
    </xf>
    <xf numFmtId="49" fontId="33" fillId="0" borderId="75" xfId="54" applyNumberFormat="1" applyFont="1" applyBorder="1" applyAlignment="1">
      <alignment/>
      <protection/>
    </xf>
    <xf numFmtId="49" fontId="33" fillId="0" borderId="75" xfId="54" applyNumberFormat="1" applyFont="1" applyBorder="1" applyAlignment="1">
      <alignment horizontal="center"/>
      <protection/>
    </xf>
    <xf numFmtId="0" fontId="15" fillId="0" borderId="27" xfId="0" applyFont="1" applyBorder="1" applyAlignment="1">
      <alignment horizontal="center"/>
    </xf>
    <xf numFmtId="49" fontId="33" fillId="0" borderId="27" xfId="54" applyNumberFormat="1" applyFont="1" applyBorder="1" applyAlignment="1">
      <alignment horizontal="center"/>
      <protection/>
    </xf>
    <xf numFmtId="0" fontId="34" fillId="0" borderId="53" xfId="0" applyFont="1" applyBorder="1" applyAlignment="1">
      <alignment horizontal="center"/>
    </xf>
    <xf numFmtId="49" fontId="33" fillId="0" borderId="54" xfId="54" applyNumberFormat="1" applyFont="1" applyBorder="1" applyAlignment="1">
      <alignment/>
      <protection/>
    </xf>
    <xf numFmtId="49" fontId="33" fillId="0" borderId="19" xfId="54" applyNumberFormat="1" applyFont="1" applyBorder="1" applyAlignment="1">
      <alignment horizontal="center"/>
      <protection/>
    </xf>
    <xf numFmtId="0" fontId="34" fillId="0" borderId="25" xfId="0" applyFont="1" applyBorder="1" applyAlignment="1">
      <alignment horizontal="center"/>
    </xf>
    <xf numFmtId="49" fontId="33" fillId="0" borderId="47" xfId="54" applyNumberFormat="1" applyFont="1" applyBorder="1" applyAlignment="1">
      <alignment/>
      <protection/>
    </xf>
    <xf numFmtId="49" fontId="33" fillId="0" borderId="10" xfId="54" applyNumberFormat="1" applyFont="1" applyBorder="1" applyAlignment="1">
      <alignment horizontal="center"/>
      <protection/>
    </xf>
    <xf numFmtId="0" fontId="34" fillId="0" borderId="50" xfId="0" applyFont="1" applyBorder="1" applyAlignment="1">
      <alignment horizontal="center"/>
    </xf>
    <xf numFmtId="49" fontId="33" fillId="0" borderId="47" xfId="54" applyNumberFormat="1" applyFont="1" applyBorder="1" applyAlignment="1">
      <alignment wrapText="1"/>
      <protection/>
    </xf>
    <xf numFmtId="0" fontId="34" fillId="0" borderId="67" xfId="0" applyFont="1" applyBorder="1" applyAlignment="1">
      <alignment horizontal="center"/>
    </xf>
    <xf numFmtId="49" fontId="33" fillId="0" borderId="11" xfId="54" applyNumberFormat="1" applyFont="1" applyBorder="1" applyAlignment="1">
      <alignment/>
      <protection/>
    </xf>
    <xf numFmtId="49" fontId="33" fillId="0" borderId="10" xfId="54" applyNumberFormat="1" applyFont="1" applyBorder="1" applyAlignment="1">
      <alignment horizontal="center"/>
      <protection/>
    </xf>
    <xf numFmtId="49" fontId="29" fillId="0" borderId="11" xfId="54" applyNumberFormat="1" applyFont="1" applyBorder="1" applyAlignment="1">
      <alignment horizontal="left"/>
      <protection/>
    </xf>
    <xf numFmtId="49" fontId="29" fillId="0" borderId="10" xfId="54" applyNumberFormat="1" applyFont="1" applyBorder="1" applyAlignment="1">
      <alignment horizontal="center"/>
      <protection/>
    </xf>
    <xf numFmtId="0" fontId="34" fillId="0" borderId="62" xfId="0" applyFont="1" applyBorder="1" applyAlignment="1">
      <alignment horizontal="center"/>
    </xf>
    <xf numFmtId="49" fontId="29" fillId="0" borderId="51" xfId="54" applyNumberFormat="1" applyFont="1" applyBorder="1" applyAlignment="1">
      <alignment horizontal="left"/>
      <protection/>
    </xf>
    <xf numFmtId="49" fontId="33" fillId="0" borderId="47" xfId="54" applyNumberFormat="1" applyFont="1" applyBorder="1" applyAlignment="1">
      <alignment/>
      <protection/>
    </xf>
    <xf numFmtId="49" fontId="33" fillId="0" borderId="11" xfId="54" applyNumberFormat="1" applyFont="1" applyBorder="1" applyAlignment="1">
      <alignment horizontal="center"/>
      <protection/>
    </xf>
    <xf numFmtId="0" fontId="34" fillId="0" borderId="28" xfId="0" applyFont="1" applyBorder="1" applyAlignment="1">
      <alignment horizontal="center"/>
    </xf>
    <xf numFmtId="49" fontId="33" fillId="0" borderId="68" xfId="54" applyNumberFormat="1" applyFont="1" applyBorder="1" applyAlignment="1">
      <alignment/>
      <protection/>
    </xf>
    <xf numFmtId="49" fontId="33" fillId="0" borderId="21" xfId="54" applyNumberFormat="1" applyFont="1" applyBorder="1" applyAlignment="1">
      <alignment horizontal="center"/>
      <protection/>
    </xf>
    <xf numFmtId="49" fontId="35" fillId="0" borderId="0" xfId="54" applyNumberFormat="1" applyFont="1" applyAlignment="1">
      <alignment/>
      <protection/>
    </xf>
    <xf numFmtId="49" fontId="29" fillId="0" borderId="0" xfId="54" applyNumberFormat="1" applyFont="1" applyAlignment="1">
      <alignment horizontal="center"/>
      <protection/>
    </xf>
    <xf numFmtId="49" fontId="29" fillId="0" borderId="0" xfId="54" applyNumberFormat="1" applyFont="1" applyAlignment="1">
      <alignment horizontal="left"/>
      <protection/>
    </xf>
    <xf numFmtId="49" fontId="36" fillId="0" borderId="0" xfId="54" applyNumberFormat="1" applyFont="1" applyAlignment="1">
      <alignment horizontal="centerContinuous"/>
      <protection/>
    </xf>
    <xf numFmtId="49" fontId="33" fillId="0" borderId="71" xfId="54" applyNumberFormat="1" applyFont="1" applyBorder="1" applyAlignment="1">
      <alignment horizontal="center"/>
      <protection/>
    </xf>
    <xf numFmtId="49" fontId="33" fillId="0" borderId="67" xfId="54" applyNumberFormat="1" applyFont="1" applyBorder="1" applyAlignment="1">
      <alignment horizontal="center"/>
      <protection/>
    </xf>
    <xf numFmtId="0" fontId="0" fillId="0" borderId="53" xfId="0" applyBorder="1" applyAlignment="1">
      <alignment horizontal="center"/>
    </xf>
    <xf numFmtId="49" fontId="33" fillId="0" borderId="19" xfId="54" applyNumberFormat="1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7" xfId="0" applyBorder="1" applyAlignment="1">
      <alignment horizontal="center"/>
    </xf>
    <xf numFmtId="49" fontId="29" fillId="0" borderId="11" xfId="54" applyNumberFormat="1" applyFont="1" applyBorder="1" applyAlignment="1">
      <alignment horizontal="center"/>
      <protection/>
    </xf>
    <xf numFmtId="0" fontId="0" fillId="0" borderId="62" xfId="0" applyBorder="1" applyAlignment="1">
      <alignment horizontal="center"/>
    </xf>
    <xf numFmtId="0" fontId="0" fillId="0" borderId="28" xfId="0" applyBorder="1" applyAlignment="1">
      <alignment horizontal="center"/>
    </xf>
    <xf numFmtId="49" fontId="33" fillId="0" borderId="68" xfId="54" applyNumberFormat="1" applyFont="1" applyBorder="1" applyAlignment="1">
      <alignment horizontal="center"/>
      <protection/>
    </xf>
    <xf numFmtId="49" fontId="33" fillId="0" borderId="29" xfId="54" applyNumberFormat="1" applyFont="1" applyBorder="1" applyAlignment="1">
      <alignment horizontal="center"/>
      <protection/>
    </xf>
    <xf numFmtId="49" fontId="33" fillId="0" borderId="57" xfId="54" applyNumberFormat="1" applyFont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49" fontId="29" fillId="0" borderId="47" xfId="54" applyNumberFormat="1" applyFont="1" applyBorder="1" applyAlignment="1">
      <alignment horizontal="left" vertical="center"/>
      <protection/>
    </xf>
    <xf numFmtId="49" fontId="29" fillId="0" borderId="51" xfId="54" applyNumberFormat="1" applyFont="1" applyBorder="1" applyAlignment="1">
      <alignment horizontal="left" vertical="center"/>
      <protection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33" fillId="0" borderId="49" xfId="54" applyNumberFormat="1" applyFont="1" applyBorder="1" applyAlignment="1">
      <alignment/>
      <protection/>
    </xf>
    <xf numFmtId="0" fontId="0" fillId="0" borderId="0" xfId="0" applyBorder="1" applyAlignment="1">
      <alignment horizontal="center"/>
    </xf>
    <xf numFmtId="49" fontId="33" fillId="0" borderId="0" xfId="54" applyNumberFormat="1" applyFont="1" applyBorder="1" applyAlignment="1">
      <alignment/>
      <protection/>
    </xf>
    <xf numFmtId="49" fontId="33" fillId="0" borderId="0" xfId="54" applyNumberFormat="1" applyFont="1" applyBorder="1" applyAlignment="1">
      <alignment horizontal="center"/>
      <protection/>
    </xf>
    <xf numFmtId="49" fontId="29" fillId="0" borderId="0" xfId="54" applyNumberFormat="1" applyFont="1" applyBorder="1" applyAlignment="1">
      <alignment horizontal="center"/>
      <protection/>
    </xf>
    <xf numFmtId="49" fontId="33" fillId="0" borderId="0" xfId="54" applyNumberFormat="1" applyFont="1" applyFill="1" applyBorder="1" applyAlignment="1">
      <alignment/>
      <protection/>
    </xf>
    <xf numFmtId="49" fontId="32" fillId="0" borderId="0" xfId="54" applyNumberFormat="1" applyFont="1" applyBorder="1" applyAlignment="1">
      <alignment/>
      <protection/>
    </xf>
    <xf numFmtId="49" fontId="36" fillId="0" borderId="0" xfId="54" applyNumberFormat="1" applyFont="1" applyBorder="1" applyAlignment="1">
      <alignment horizontal="centerContinuous"/>
      <protection/>
    </xf>
    <xf numFmtId="49" fontId="29" fillId="0" borderId="0" xfId="54" applyNumberFormat="1" applyFont="1" applyBorder="1" applyAlignment="1">
      <alignment horizontal="left"/>
      <protection/>
    </xf>
    <xf numFmtId="49" fontId="29" fillId="0" borderId="0" xfId="54" applyNumberFormat="1" applyFont="1" applyBorder="1" applyAlignment="1">
      <alignment horizontal="centerContinuous"/>
      <protection/>
    </xf>
    <xf numFmtId="49" fontId="33" fillId="0" borderId="0" xfId="54" applyNumberFormat="1" applyFont="1" applyBorder="1" applyAlignment="1">
      <alignment/>
      <protection/>
    </xf>
    <xf numFmtId="49" fontId="33" fillId="0" borderId="0" xfId="54" applyNumberFormat="1" applyFont="1" applyBorder="1" applyAlignment="1">
      <alignment horizontal="centerContinuous"/>
      <protection/>
    </xf>
    <xf numFmtId="49" fontId="33" fillId="0" borderId="0" xfId="54" applyNumberFormat="1" applyFont="1" applyBorder="1" applyAlignment="1">
      <alignment vertical="center"/>
      <protection/>
    </xf>
    <xf numFmtId="49" fontId="33" fillId="0" borderId="0" xfId="54" applyNumberFormat="1" applyFont="1" applyBorder="1" applyAlignment="1">
      <alignment vertical="center" wrapText="1"/>
      <protection/>
    </xf>
    <xf numFmtId="49" fontId="33" fillId="0" borderId="0" xfId="54" applyNumberFormat="1" applyFont="1" applyBorder="1" applyAlignment="1">
      <alignment wrapText="1"/>
      <protection/>
    </xf>
    <xf numFmtId="49" fontId="29" fillId="0" borderId="0" xfId="54" applyNumberFormat="1" applyFont="1" applyBorder="1" applyAlignment="1">
      <alignment horizontal="center"/>
      <protection/>
    </xf>
    <xf numFmtId="49" fontId="37" fillId="0" borderId="0" xfId="54" applyNumberFormat="1" applyFont="1" applyBorder="1" applyAlignment="1">
      <alignment horizontal="left"/>
      <protection/>
    </xf>
    <xf numFmtId="49" fontId="33" fillId="0" borderId="0" xfId="54" applyNumberFormat="1" applyFont="1" applyBorder="1" applyAlignment="1">
      <alignment horizontal="left"/>
      <protection/>
    </xf>
    <xf numFmtId="49" fontId="33" fillId="0" borderId="0" xfId="54" applyNumberFormat="1" applyFont="1" applyBorder="1" applyAlignment="1">
      <alignment horizontal="center" vertical="center"/>
      <protection/>
    </xf>
    <xf numFmtId="49" fontId="33" fillId="0" borderId="0" xfId="54" applyNumberFormat="1" applyFont="1" applyBorder="1" applyAlignment="1">
      <alignment horizontal="center" wrapText="1"/>
      <protection/>
    </xf>
    <xf numFmtId="49" fontId="29" fillId="0" borderId="0" xfId="54" applyNumberFormat="1" applyFont="1" applyBorder="1" applyAlignment="1">
      <alignment horizontal="left" vertical="center"/>
      <protection/>
    </xf>
    <xf numFmtId="49" fontId="29" fillId="0" borderId="0" xfId="54" applyNumberFormat="1" applyFont="1" applyBorder="1" applyAlignment="1">
      <alignment/>
      <protection/>
    </xf>
    <xf numFmtId="49" fontId="29" fillId="0" borderId="0" xfId="54" applyNumberFormat="1" applyFont="1" applyBorder="1" applyAlignment="1">
      <alignment horizontal="right"/>
      <protection/>
    </xf>
    <xf numFmtId="49" fontId="35" fillId="0" borderId="0" xfId="54" applyNumberFormat="1" applyFont="1" applyBorder="1" applyAlignment="1">
      <alignment/>
      <protection/>
    </xf>
    <xf numFmtId="49" fontId="37" fillId="0" borderId="0" xfId="54" applyNumberFormat="1" applyFont="1" applyAlignment="1">
      <alignment horizontal="left"/>
      <protection/>
    </xf>
    <xf numFmtId="49" fontId="37" fillId="0" borderId="0" xfId="54" applyNumberFormat="1" applyFont="1" applyAlignment="1">
      <alignment horizontal="center"/>
      <protection/>
    </xf>
    <xf numFmtId="0" fontId="0" fillId="0" borderId="67" xfId="0" applyBorder="1" applyAlignment="1">
      <alignment/>
    </xf>
    <xf numFmtId="49" fontId="3" fillId="0" borderId="0" xfId="54" applyNumberFormat="1" applyFont="1" applyBorder="1" applyAlignment="1">
      <alignment horizontal="right"/>
      <protection/>
    </xf>
    <xf numFmtId="49" fontId="3" fillId="0" borderId="0" xfId="54" applyNumberFormat="1" applyFont="1" applyBorder="1" applyAlignment="1">
      <alignment horizontal="center"/>
      <protection/>
    </xf>
    <xf numFmtId="49" fontId="3" fillId="0" borderId="67" xfId="54" applyNumberFormat="1" applyFont="1" applyBorder="1" applyAlignment="1">
      <alignment horizontal="left"/>
      <protection/>
    </xf>
    <xf numFmtId="49" fontId="2" fillId="0" borderId="0" xfId="54" applyNumberFormat="1" applyFont="1" applyBorder="1" applyAlignment="1">
      <alignment horizontal="left"/>
      <protection/>
    </xf>
    <xf numFmtId="49" fontId="2" fillId="0" borderId="97" xfId="54" applyNumberFormat="1" applyFont="1" applyBorder="1" applyAlignment="1">
      <alignment horizontal="left"/>
      <protection/>
    </xf>
    <xf numFmtId="49" fontId="2" fillId="0" borderId="67" xfId="54" applyNumberFormat="1" applyFont="1" applyBorder="1" applyAlignment="1">
      <alignment horizontal="left"/>
      <protection/>
    </xf>
    <xf numFmtId="0" fontId="17" fillId="0" borderId="73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7" fillId="0" borderId="78" xfId="0" applyFont="1" applyBorder="1" applyAlignment="1">
      <alignment horizontal="left"/>
    </xf>
    <xf numFmtId="0" fontId="17" fillId="0" borderId="79" xfId="0" applyFont="1" applyBorder="1" applyAlignment="1">
      <alignment horizontal="left"/>
    </xf>
    <xf numFmtId="0" fontId="17" fillId="0" borderId="74" xfId="0" applyFont="1" applyBorder="1" applyAlignment="1">
      <alignment/>
    </xf>
    <xf numFmtId="0" fontId="17" fillId="0" borderId="67" xfId="0" applyFont="1" applyBorder="1" applyAlignment="1">
      <alignment/>
    </xf>
    <xf numFmtId="0" fontId="17" fillId="0" borderId="6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7" fillId="0" borderId="62" xfId="0" applyFont="1" applyBorder="1" applyAlignment="1">
      <alignment/>
    </xf>
    <xf numFmtId="0" fontId="17" fillId="0" borderId="6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21" fillId="32" borderId="72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1" fillId="32" borderId="9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 indent="3"/>
    </xf>
    <xf numFmtId="0" fontId="17" fillId="32" borderId="9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 indent="3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 indent="3"/>
    </xf>
    <xf numFmtId="0" fontId="17" fillId="32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wrapText="1"/>
    </xf>
    <xf numFmtId="0" fontId="17" fillId="32" borderId="12" xfId="0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49" fontId="2" fillId="0" borderId="0" xfId="54" applyNumberFormat="1" applyFont="1" applyAlignment="1">
      <alignment horizontal="center"/>
      <protection/>
    </xf>
    <xf numFmtId="49" fontId="17" fillId="0" borderId="0" xfId="54" applyNumberFormat="1" applyFont="1" applyAlignment="1">
      <alignment horizontal="center"/>
      <protection/>
    </xf>
    <xf numFmtId="49" fontId="17" fillId="0" borderId="0" xfId="54" applyNumberFormat="1" applyFont="1" applyBorder="1" applyAlignment="1">
      <alignment horizontal="left"/>
      <protection/>
    </xf>
    <xf numFmtId="49" fontId="2" fillId="0" borderId="0" xfId="54" applyNumberFormat="1" applyFont="1" applyAlignment="1">
      <alignment horizontal="left"/>
      <protection/>
    </xf>
    <xf numFmtId="49" fontId="17" fillId="0" borderId="0" xfId="54" applyNumberFormat="1" applyFont="1" applyAlignment="1">
      <alignment horizontal="left"/>
      <protection/>
    </xf>
    <xf numFmtId="0" fontId="31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96" fontId="17" fillId="0" borderId="10" xfId="0" applyNumberFormat="1" applyFont="1" applyBorder="1" applyAlignment="1">
      <alignment horizontal="center"/>
    </xf>
    <xf numFmtId="196" fontId="17" fillId="34" borderId="10" xfId="0" applyNumberFormat="1" applyFont="1" applyFill="1" applyBorder="1" applyAlignment="1">
      <alignment horizontal="center"/>
    </xf>
    <xf numFmtId="196" fontId="17" fillId="0" borderId="16" xfId="0" applyNumberFormat="1" applyFont="1" applyBorder="1" applyAlignment="1">
      <alignment horizontal="center"/>
    </xf>
    <xf numFmtId="196" fontId="17" fillId="0" borderId="14" xfId="0" applyNumberFormat="1" applyFont="1" applyBorder="1" applyAlignment="1">
      <alignment horizontal="center"/>
    </xf>
    <xf numFmtId="196" fontId="17" fillId="32" borderId="15" xfId="0" applyNumberFormat="1" applyFont="1" applyFill="1" applyBorder="1" applyAlignment="1">
      <alignment horizontal="center"/>
    </xf>
    <xf numFmtId="196" fontId="21" fillId="0" borderId="15" xfId="0" applyNumberFormat="1" applyFont="1" applyBorder="1" applyAlignment="1">
      <alignment horizontal="center"/>
    </xf>
    <xf numFmtId="196" fontId="21" fillId="34" borderId="15" xfId="0" applyNumberFormat="1" applyFont="1" applyFill="1" applyBorder="1" applyAlignment="1">
      <alignment horizontal="center"/>
    </xf>
    <xf numFmtId="196" fontId="21" fillId="34" borderId="10" xfId="0" applyNumberFormat="1" applyFont="1" applyFill="1" applyBorder="1" applyAlignment="1">
      <alignment horizontal="center"/>
    </xf>
    <xf numFmtId="196" fontId="17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17" fillId="34" borderId="11" xfId="0" applyNumberFormat="1" applyFont="1" applyFill="1" applyBorder="1" applyAlignment="1">
      <alignment horizontal="center"/>
    </xf>
    <xf numFmtId="196" fontId="17" fillId="34" borderId="11" xfId="0" applyNumberFormat="1" applyFont="1" applyFill="1" applyBorder="1" applyAlignment="1">
      <alignment horizontal="center"/>
    </xf>
    <xf numFmtId="196" fontId="17" fillId="0" borderId="12" xfId="0" applyNumberFormat="1" applyFont="1" applyBorder="1" applyAlignment="1">
      <alignment horizontal="center"/>
    </xf>
    <xf numFmtId="196" fontId="17" fillId="0" borderId="15" xfId="0" applyNumberFormat="1" applyFont="1" applyBorder="1" applyAlignment="1">
      <alignment horizontal="center"/>
    </xf>
    <xf numFmtId="196" fontId="21" fillId="0" borderId="12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/>
    </xf>
    <xf numFmtId="196" fontId="21" fillId="34" borderId="11" xfId="0" applyNumberFormat="1" applyFont="1" applyFill="1" applyBorder="1" applyAlignment="1">
      <alignment horizontal="center"/>
    </xf>
    <xf numFmtId="1" fontId="17" fillId="0" borderId="48" xfId="0" applyNumberFormat="1" applyFont="1" applyBorder="1" applyAlignment="1">
      <alignment horizontal="center"/>
    </xf>
    <xf numFmtId="196" fontId="21" fillId="34" borderId="16" xfId="0" applyNumberFormat="1" applyFont="1" applyFill="1" applyBorder="1" applyAlignment="1">
      <alignment horizontal="center"/>
    </xf>
    <xf numFmtId="196" fontId="17" fillId="34" borderId="16" xfId="0" applyNumberFormat="1" applyFont="1" applyFill="1" applyBorder="1" applyAlignment="1">
      <alignment horizontal="center"/>
    </xf>
    <xf numFmtId="196" fontId="17" fillId="33" borderId="11" xfId="0" applyNumberFormat="1" applyFont="1" applyFill="1" applyBorder="1" applyAlignment="1">
      <alignment horizontal="center"/>
    </xf>
    <xf numFmtId="1" fontId="17" fillId="33" borderId="11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49" fontId="17" fillId="33" borderId="12" xfId="0" applyNumberFormat="1" applyFont="1" applyFill="1" applyBorder="1" applyAlignment="1">
      <alignment horizontal="center"/>
    </xf>
    <xf numFmtId="196" fontId="21" fillId="34" borderId="12" xfId="0" applyNumberFormat="1" applyFont="1" applyFill="1" applyBorder="1" applyAlignment="1">
      <alignment horizontal="center"/>
    </xf>
    <xf numFmtId="196" fontId="21" fillId="34" borderId="13" xfId="0" applyNumberFormat="1" applyFont="1" applyFill="1" applyBorder="1" applyAlignment="1">
      <alignment horizontal="center"/>
    </xf>
    <xf numFmtId="196" fontId="21" fillId="0" borderId="11" xfId="0" applyNumberFormat="1" applyFont="1" applyBorder="1" applyAlignment="1">
      <alignment horizontal="center"/>
    </xf>
    <xf numFmtId="196" fontId="21" fillId="0" borderId="14" xfId="0" applyNumberFormat="1" applyFont="1" applyBorder="1" applyAlignment="1">
      <alignment horizontal="center"/>
    </xf>
    <xf numFmtId="196" fontId="21" fillId="0" borderId="21" xfId="0" applyNumberFormat="1" applyFont="1" applyBorder="1" applyAlignment="1">
      <alignment horizontal="center" vertical="center"/>
    </xf>
    <xf numFmtId="196" fontId="21" fillId="0" borderId="13" xfId="0" applyNumberFormat="1" applyFont="1" applyBorder="1" applyAlignment="1">
      <alignment horizontal="center"/>
    </xf>
    <xf numFmtId="196" fontId="21" fillId="34" borderId="14" xfId="0" applyNumberFormat="1" applyFont="1" applyFill="1" applyBorder="1" applyAlignment="1">
      <alignment horizontal="center"/>
    </xf>
    <xf numFmtId="196" fontId="21" fillId="34" borderId="22" xfId="0" applyNumberFormat="1" applyFont="1" applyFill="1" applyBorder="1" applyAlignment="1">
      <alignment horizontal="center" vertical="center"/>
    </xf>
    <xf numFmtId="196" fontId="21" fillId="34" borderId="18" xfId="0" applyNumberFormat="1" applyFont="1" applyFill="1" applyBorder="1" applyAlignment="1">
      <alignment horizontal="center"/>
    </xf>
    <xf numFmtId="196" fontId="21" fillId="34" borderId="69" xfId="0" applyNumberFormat="1" applyFont="1" applyFill="1" applyBorder="1" applyAlignment="1">
      <alignment horizontal="center"/>
    </xf>
    <xf numFmtId="1" fontId="29" fillId="0" borderId="19" xfId="54" applyNumberFormat="1" applyFont="1" applyBorder="1" applyAlignment="1">
      <alignment horizontal="center"/>
      <protection/>
    </xf>
    <xf numFmtId="1" fontId="29" fillId="0" borderId="11" xfId="54" applyNumberFormat="1" applyFont="1" applyBorder="1" applyAlignment="1">
      <alignment horizontal="center"/>
      <protection/>
    </xf>
    <xf numFmtId="1" fontId="29" fillId="0" borderId="12" xfId="54" applyNumberFormat="1" applyFont="1" applyBorder="1" applyAlignment="1">
      <alignment horizontal="center"/>
      <protection/>
    </xf>
    <xf numFmtId="1" fontId="29" fillId="0" borderId="68" xfId="54" applyNumberFormat="1" applyFont="1" applyFill="1" applyBorder="1" applyAlignment="1">
      <alignment horizontal="center"/>
      <protection/>
    </xf>
    <xf numFmtId="196" fontId="29" fillId="0" borderId="20" xfId="54" applyNumberFormat="1" applyFont="1" applyBorder="1" applyAlignment="1">
      <alignment horizontal="center"/>
      <protection/>
    </xf>
    <xf numFmtId="196" fontId="29" fillId="0" borderId="14" xfId="54" applyNumberFormat="1" applyFont="1" applyBorder="1" applyAlignment="1">
      <alignment horizontal="center"/>
      <protection/>
    </xf>
    <xf numFmtId="196" fontId="29" fillId="0" borderId="15" xfId="54" applyNumberFormat="1" applyFont="1" applyBorder="1" applyAlignment="1">
      <alignment horizontal="center"/>
      <protection/>
    </xf>
    <xf numFmtId="196" fontId="29" fillId="0" borderId="22" xfId="54" applyNumberFormat="1" applyFont="1" applyBorder="1" applyAlignment="1">
      <alignment horizontal="center"/>
      <protection/>
    </xf>
    <xf numFmtId="196" fontId="29" fillId="34" borderId="14" xfId="54" applyNumberFormat="1" applyFont="1" applyFill="1" applyBorder="1" applyAlignment="1">
      <alignment horizontal="center"/>
      <protection/>
    </xf>
    <xf numFmtId="1" fontId="33" fillId="34" borderId="19" xfId="54" applyNumberFormat="1" applyFont="1" applyFill="1" applyBorder="1" applyAlignment="1">
      <alignment horizontal="center"/>
      <protection/>
    </xf>
    <xf numFmtId="1" fontId="33" fillId="34" borderId="11" xfId="54" applyNumberFormat="1" applyFont="1" applyFill="1" applyBorder="1" applyAlignment="1">
      <alignment horizontal="center"/>
      <protection/>
    </xf>
    <xf numFmtId="1" fontId="33" fillId="34" borderId="12" xfId="54" applyNumberFormat="1" applyFont="1" applyFill="1" applyBorder="1" applyAlignment="1">
      <alignment horizontal="center"/>
      <protection/>
    </xf>
    <xf numFmtId="196" fontId="33" fillId="34" borderId="14" xfId="54" applyNumberFormat="1" applyFont="1" applyFill="1" applyBorder="1" applyAlignment="1">
      <alignment horizontal="center"/>
      <protection/>
    </xf>
    <xf numFmtId="1" fontId="33" fillId="34" borderId="21" xfId="54" applyNumberFormat="1" applyFont="1" applyFill="1" applyBorder="1" applyAlignment="1">
      <alignment horizontal="center"/>
      <protection/>
    </xf>
    <xf numFmtId="196" fontId="29" fillId="34" borderId="22" xfId="54" applyNumberFormat="1" applyFont="1" applyFill="1" applyBorder="1" applyAlignment="1">
      <alignment horizontal="center"/>
      <protection/>
    </xf>
    <xf numFmtId="196" fontId="0" fillId="0" borderId="0" xfId="0" applyNumberFormat="1" applyAlignment="1">
      <alignment/>
    </xf>
    <xf numFmtId="1" fontId="29" fillId="34" borderId="19" xfId="54" applyNumberFormat="1" applyFont="1" applyFill="1" applyBorder="1" applyAlignment="1">
      <alignment horizontal="center"/>
      <protection/>
    </xf>
    <xf numFmtId="196" fontId="29" fillId="34" borderId="19" xfId="54" applyNumberFormat="1" applyFont="1" applyFill="1" applyBorder="1" applyAlignment="1">
      <alignment horizontal="center"/>
      <protection/>
    </xf>
    <xf numFmtId="196" fontId="17" fillId="0" borderId="72" xfId="0" applyNumberFormat="1" applyFont="1" applyBorder="1" applyAlignment="1">
      <alignment horizontal="center"/>
    </xf>
    <xf numFmtId="196" fontId="17" fillId="0" borderId="11" xfId="0" applyNumberFormat="1" applyFont="1" applyBorder="1" applyAlignment="1">
      <alignment horizontal="center" vertical="center"/>
    </xf>
    <xf numFmtId="196" fontId="17" fillId="0" borderId="14" xfId="0" applyNumberFormat="1" applyFont="1" applyBorder="1" applyAlignment="1">
      <alignment horizontal="center" vertical="center"/>
    </xf>
    <xf numFmtId="196" fontId="17" fillId="0" borderId="21" xfId="0" applyNumberFormat="1" applyFont="1" applyBorder="1" applyAlignment="1">
      <alignment horizontal="center"/>
    </xf>
    <xf numFmtId="196" fontId="17" fillId="0" borderId="22" xfId="0" applyNumberFormat="1" applyFont="1" applyBorder="1" applyAlignment="1">
      <alignment horizontal="center"/>
    </xf>
    <xf numFmtId="196" fontId="17" fillId="34" borderId="19" xfId="0" applyNumberFormat="1" applyFont="1" applyFill="1" applyBorder="1" applyAlignment="1">
      <alignment horizontal="center"/>
    </xf>
    <xf numFmtId="196" fontId="17" fillId="33" borderId="72" xfId="0" applyNumberFormat="1" applyFont="1" applyFill="1" applyBorder="1" applyAlignment="1">
      <alignment horizontal="center"/>
    </xf>
    <xf numFmtId="196" fontId="17" fillId="33" borderId="10" xfId="0" applyNumberFormat="1" applyFont="1" applyFill="1" applyBorder="1" applyAlignment="1">
      <alignment horizontal="center"/>
    </xf>
    <xf numFmtId="196" fontId="17" fillId="33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39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13" fillId="37" borderId="47" xfId="0" applyFont="1" applyFill="1" applyBorder="1" applyAlignment="1">
      <alignment horizontal="center"/>
    </xf>
    <xf numFmtId="0" fontId="13" fillId="37" borderId="84" xfId="0" applyFont="1" applyFill="1" applyBorder="1" applyAlignment="1">
      <alignment horizontal="center"/>
    </xf>
    <xf numFmtId="0" fontId="13" fillId="37" borderId="89" xfId="0" applyFont="1" applyFill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13" fillId="37" borderId="68" xfId="0" applyFont="1" applyFill="1" applyBorder="1" applyAlignment="1">
      <alignment horizontal="center" wrapText="1"/>
    </xf>
    <xf numFmtId="0" fontId="13" fillId="37" borderId="12" xfId="0" applyFont="1" applyFill="1" applyBorder="1" applyAlignment="1">
      <alignment horizontal="center"/>
    </xf>
    <xf numFmtId="0" fontId="13" fillId="37" borderId="49" xfId="0" applyFont="1" applyFill="1" applyBorder="1" applyAlignment="1">
      <alignment horizontal="center" vertical="top" wrapText="1"/>
    </xf>
    <xf numFmtId="0" fontId="13" fillId="37" borderId="51" xfId="0" applyFont="1" applyFill="1" applyBorder="1" applyAlignment="1">
      <alignment horizontal="center" wrapText="1"/>
    </xf>
    <xf numFmtId="0" fontId="13" fillId="37" borderId="95" xfId="0" applyFont="1" applyFill="1" applyBorder="1" applyAlignment="1">
      <alignment horizontal="center" wrapText="1"/>
    </xf>
    <xf numFmtId="0" fontId="1" fillId="37" borderId="96" xfId="0" applyFont="1" applyFill="1" applyBorder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6" fillId="0" borderId="91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20" fillId="0" borderId="68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91" xfId="0" applyFont="1" applyBorder="1" applyAlignment="1">
      <alignment/>
    </xf>
    <xf numFmtId="0" fontId="2" fillId="0" borderId="68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38" fillId="0" borderId="69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69" xfId="0" applyFont="1" applyBorder="1" applyAlignment="1">
      <alignment/>
    </xf>
    <xf numFmtId="0" fontId="38" fillId="0" borderId="8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96" fontId="2" fillId="34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2" borderId="86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/>
    </xf>
    <xf numFmtId="196" fontId="2" fillId="32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96" fontId="3" fillId="34" borderId="10" xfId="0" applyNumberFormat="1" applyFont="1" applyFill="1" applyBorder="1" applyAlignment="1">
      <alignment horizontal="center"/>
    </xf>
    <xf numFmtId="196" fontId="3" fillId="34" borderId="15" xfId="0" applyNumberFormat="1" applyFont="1" applyFill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91" xfId="0" applyFont="1" applyBorder="1" applyAlignment="1">
      <alignment horizontal="left" wrapText="1"/>
    </xf>
    <xf numFmtId="0" fontId="3" fillId="0" borderId="84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196" fontId="2" fillId="34" borderId="16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 wrapText="1"/>
    </xf>
    <xf numFmtId="0" fontId="2" fillId="32" borderId="47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196" fontId="3" fillId="0" borderId="12" xfId="0" applyNumberFormat="1" applyFont="1" applyBorder="1" applyAlignment="1">
      <alignment horizontal="center"/>
    </xf>
    <xf numFmtId="196" fontId="3" fillId="34" borderId="16" xfId="0" applyNumberFormat="1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51" xfId="0" applyFont="1" applyBorder="1" applyAlignment="1">
      <alignment/>
    </xf>
    <xf numFmtId="0" fontId="2" fillId="0" borderId="84" xfId="0" applyFont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91" xfId="0" applyFont="1" applyBorder="1" applyAlignment="1">
      <alignment horizontal="center"/>
    </xf>
    <xf numFmtId="0" fontId="2" fillId="0" borderId="69" xfId="0" applyFont="1" applyBorder="1" applyAlignment="1">
      <alignment horizontal="left" indent="7"/>
    </xf>
    <xf numFmtId="0" fontId="2" fillId="0" borderId="11" xfId="0" applyFont="1" applyBorder="1" applyAlignment="1">
      <alignment horizontal="left" indent="7"/>
    </xf>
    <xf numFmtId="196" fontId="2" fillId="33" borderId="11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90" xfId="0" applyFont="1" applyBorder="1" applyAlignment="1">
      <alignment horizontal="center"/>
    </xf>
    <xf numFmtId="196" fontId="3" fillId="34" borderId="11" xfId="0" applyNumberFormat="1" applyFont="1" applyFill="1" applyBorder="1" applyAlignment="1">
      <alignment horizontal="center"/>
    </xf>
    <xf numFmtId="0" fontId="2" fillId="0" borderId="87" xfId="0" applyFont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3" fillId="0" borderId="89" xfId="0" applyFont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47" xfId="0" applyFont="1" applyBorder="1" applyAlignment="1">
      <alignment wrapText="1"/>
    </xf>
    <xf numFmtId="0" fontId="2" fillId="0" borderId="8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1" fillId="0" borderId="84" xfId="0" applyFont="1" applyBorder="1" applyAlignment="1">
      <alignment/>
    </xf>
    <xf numFmtId="0" fontId="31" fillId="0" borderId="85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2" fillId="0" borderId="90" xfId="0" applyFont="1" applyBorder="1" applyAlignment="1">
      <alignment/>
    </xf>
    <xf numFmtId="49" fontId="2" fillId="0" borderId="94" xfId="0" applyNumberFormat="1" applyFont="1" applyBorder="1" applyAlignment="1">
      <alignment horizontal="center"/>
    </xf>
    <xf numFmtId="49" fontId="3" fillId="0" borderId="94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49" fontId="2" fillId="0" borderId="8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indent="7"/>
    </xf>
    <xf numFmtId="0" fontId="3" fillId="0" borderId="8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49" fontId="2" fillId="0" borderId="85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84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top" wrapText="1"/>
    </xf>
    <xf numFmtId="0" fontId="3" fillId="0" borderId="82" xfId="0" applyFont="1" applyBorder="1" applyAlignment="1">
      <alignment vertical="top" wrapText="1"/>
    </xf>
    <xf numFmtId="0" fontId="3" fillId="0" borderId="83" xfId="0" applyFont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3" fillId="32" borderId="37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196" fontId="3" fillId="0" borderId="11" xfId="0" applyNumberFormat="1" applyFont="1" applyBorder="1" applyAlignment="1">
      <alignment horizontal="center"/>
    </xf>
    <xf numFmtId="196" fontId="3" fillId="34" borderId="14" xfId="0" applyNumberFormat="1" applyFont="1" applyFill="1" applyBorder="1" applyAlignment="1">
      <alignment horizontal="center"/>
    </xf>
    <xf numFmtId="196" fontId="3" fillId="0" borderId="14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196" fontId="3" fillId="34" borderId="69" xfId="0" applyNumberFormat="1" applyFont="1" applyFill="1" applyBorder="1" applyAlignment="1">
      <alignment horizontal="center"/>
    </xf>
    <xf numFmtId="196" fontId="3" fillId="0" borderId="21" xfId="0" applyNumberFormat="1" applyFont="1" applyBorder="1" applyAlignment="1">
      <alignment horizontal="center" vertical="center"/>
    </xf>
    <xf numFmtId="196" fontId="3" fillId="34" borderId="22" xfId="0" applyNumberFormat="1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96" fontId="3" fillId="34" borderId="13" xfId="0" applyNumberFormat="1" applyFont="1" applyFill="1" applyBorder="1" applyAlignment="1">
      <alignment horizontal="center"/>
    </xf>
    <xf numFmtId="196" fontId="3" fillId="0" borderId="13" xfId="0" applyNumberFormat="1" applyFont="1" applyBorder="1" applyAlignment="1">
      <alignment horizontal="center"/>
    </xf>
    <xf numFmtId="196" fontId="3" fillId="34" borderId="18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9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96" fontId="6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96" fontId="6" fillId="0" borderId="16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196" fontId="31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3" fillId="0" borderId="15" xfId="0" applyNumberFormat="1" applyFont="1" applyBorder="1" applyAlignment="1">
      <alignment horizontal="center"/>
    </xf>
    <xf numFmtId="0" fontId="29" fillId="0" borderId="0" xfId="54" applyNumberFormat="1" applyFont="1" applyBorder="1" applyAlignment="1">
      <alignment horizontal="center"/>
      <protection/>
    </xf>
    <xf numFmtId="196" fontId="2" fillId="34" borderId="19" xfId="0" applyNumberFormat="1" applyFont="1" applyFill="1" applyBorder="1" applyAlignment="1">
      <alignment horizontal="center"/>
    </xf>
    <xf numFmtId="196" fontId="2" fillId="33" borderId="72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96" fontId="2" fillId="33" borderId="12" xfId="0" applyNumberFormat="1" applyFont="1" applyFill="1" applyBorder="1" applyAlignment="1">
      <alignment horizontal="center"/>
    </xf>
    <xf numFmtId="0" fontId="6" fillId="0" borderId="91" xfId="0" applyFont="1" applyBorder="1" applyAlignment="1">
      <alignment/>
    </xf>
    <xf numFmtId="1" fontId="32" fillId="34" borderId="19" xfId="54" applyNumberFormat="1" applyFont="1" applyFill="1" applyBorder="1" applyAlignment="1">
      <alignment horizontal="center"/>
      <protection/>
    </xf>
    <xf numFmtId="1" fontId="37" fillId="34" borderId="19" xfId="54" applyNumberFormat="1" applyFont="1" applyFill="1" applyBorder="1" applyAlignment="1">
      <alignment horizontal="center"/>
      <protection/>
    </xf>
    <xf numFmtId="196" fontId="37" fillId="34" borderId="19" xfId="54" applyNumberFormat="1" applyFont="1" applyFill="1" applyBorder="1" applyAlignment="1">
      <alignment horizontal="center"/>
      <protection/>
    </xf>
    <xf numFmtId="1" fontId="32" fillId="34" borderId="11" xfId="54" applyNumberFormat="1" applyFont="1" applyFill="1" applyBorder="1" applyAlignment="1">
      <alignment horizontal="center"/>
      <protection/>
    </xf>
    <xf numFmtId="1" fontId="37" fillId="0" borderId="11" xfId="54" applyNumberFormat="1" applyFont="1" applyBorder="1" applyAlignment="1">
      <alignment horizontal="center"/>
      <protection/>
    </xf>
    <xf numFmtId="196" fontId="37" fillId="34" borderId="14" xfId="54" applyNumberFormat="1" applyFont="1" applyFill="1" applyBorder="1" applyAlignment="1">
      <alignment horizontal="center"/>
      <protection/>
    </xf>
    <xf numFmtId="196" fontId="37" fillId="0" borderId="14" xfId="54" applyNumberFormat="1" applyFont="1" applyBorder="1" applyAlignment="1">
      <alignment horizontal="center"/>
      <protection/>
    </xf>
    <xf numFmtId="1" fontId="37" fillId="0" borderId="12" xfId="54" applyNumberFormat="1" applyFont="1" applyBorder="1" applyAlignment="1">
      <alignment horizontal="center"/>
      <protection/>
    </xf>
    <xf numFmtId="196" fontId="37" fillId="0" borderId="15" xfId="54" applyNumberFormat="1" applyFont="1" applyBorder="1" applyAlignment="1">
      <alignment horizontal="center"/>
      <protection/>
    </xf>
    <xf numFmtId="1" fontId="32" fillId="34" borderId="12" xfId="54" applyNumberFormat="1" applyFont="1" applyFill="1" applyBorder="1" applyAlignment="1">
      <alignment horizontal="center"/>
      <protection/>
    </xf>
    <xf numFmtId="196" fontId="32" fillId="34" borderId="14" xfId="54" applyNumberFormat="1" applyFont="1" applyFill="1" applyBorder="1" applyAlignment="1">
      <alignment horizontal="center"/>
      <protection/>
    </xf>
    <xf numFmtId="1" fontId="32" fillId="34" borderId="21" xfId="54" applyNumberFormat="1" applyFont="1" applyFill="1" applyBorder="1" applyAlignment="1">
      <alignment horizontal="center"/>
      <protection/>
    </xf>
    <xf numFmtId="196" fontId="37" fillId="34" borderId="22" xfId="54" applyNumberFormat="1" applyFont="1" applyFill="1" applyBorder="1" applyAlignment="1">
      <alignment horizontal="center"/>
      <protection/>
    </xf>
    <xf numFmtId="2" fontId="17" fillId="33" borderId="11" xfId="0" applyNumberFormat="1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23" fillId="35" borderId="37" xfId="0" applyFont="1" applyFill="1" applyBorder="1" applyAlignment="1">
      <alignment horizontal="center"/>
    </xf>
    <xf numFmtId="0" fontId="23" fillId="35" borderId="84" xfId="0" applyFont="1" applyFill="1" applyBorder="1" applyAlignment="1">
      <alignment/>
    </xf>
    <xf numFmtId="0" fontId="23" fillId="35" borderId="85" xfId="0" applyFont="1" applyFill="1" applyBorder="1" applyAlignment="1">
      <alignment/>
    </xf>
    <xf numFmtId="0" fontId="21" fillId="35" borderId="25" xfId="0" applyFont="1" applyFill="1" applyBorder="1" applyAlignment="1">
      <alignment horizontal="center"/>
    </xf>
    <xf numFmtId="0" fontId="13" fillId="35" borderId="84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17" fillId="35" borderId="67" xfId="0" applyFont="1" applyFill="1" applyBorder="1" applyAlignment="1">
      <alignment horizontal="center"/>
    </xf>
    <xf numFmtId="0" fontId="13" fillId="35" borderId="89" xfId="0" applyFont="1" applyFill="1" applyBorder="1" applyAlignment="1">
      <alignment horizontal="center"/>
    </xf>
    <xf numFmtId="0" fontId="21" fillId="35" borderId="69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0" fontId="21" fillId="35" borderId="51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17" fillId="35" borderId="87" xfId="0" applyFont="1" applyFill="1" applyBorder="1" applyAlignment="1">
      <alignment horizontal="center"/>
    </xf>
    <xf numFmtId="0" fontId="21" fillId="35" borderId="90" xfId="0" applyFont="1" applyFill="1" applyBorder="1" applyAlignment="1">
      <alignment horizontal="center"/>
    </xf>
    <xf numFmtId="0" fontId="13" fillId="35" borderId="51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 vertical="center"/>
    </xf>
    <xf numFmtId="0" fontId="17" fillId="35" borderId="92" xfId="0" applyFont="1" applyFill="1" applyBorder="1" applyAlignment="1">
      <alignment horizontal="center"/>
    </xf>
    <xf numFmtId="0" fontId="13" fillId="35" borderId="68" xfId="0" applyFont="1" applyFill="1" applyBorder="1" applyAlignment="1">
      <alignment horizontal="center" wrapText="1"/>
    </xf>
    <xf numFmtId="0" fontId="21" fillId="35" borderId="29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17" fillId="35" borderId="90" xfId="0" applyFont="1" applyFill="1" applyBorder="1" applyAlignment="1">
      <alignment horizontal="center"/>
    </xf>
    <xf numFmtId="0" fontId="1" fillId="34" borderId="82" xfId="0" applyFont="1" applyFill="1" applyBorder="1" applyAlignment="1">
      <alignment horizontal="center"/>
    </xf>
    <xf numFmtId="0" fontId="1" fillId="34" borderId="82" xfId="0" applyFont="1" applyFill="1" applyBorder="1" applyAlignment="1">
      <alignment/>
    </xf>
    <xf numFmtId="0" fontId="17" fillId="35" borderId="50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49" fontId="21" fillId="35" borderId="11" xfId="0" applyNumberFormat="1" applyFont="1" applyFill="1" applyBorder="1" applyAlignment="1">
      <alignment horizontal="center"/>
    </xf>
    <xf numFmtId="49" fontId="21" fillId="35" borderId="14" xfId="0" applyNumberFormat="1" applyFont="1" applyFill="1" applyBorder="1" applyAlignment="1">
      <alignment horizontal="center"/>
    </xf>
    <xf numFmtId="0" fontId="17" fillId="35" borderId="87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top" wrapText="1"/>
    </xf>
    <xf numFmtId="0" fontId="21" fillId="35" borderId="49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17" fillId="34" borderId="88" xfId="0" applyFont="1" applyFill="1" applyBorder="1" applyAlignment="1">
      <alignment horizontal="center"/>
    </xf>
    <xf numFmtId="0" fontId="21" fillId="35" borderId="47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21" fillId="35" borderId="87" xfId="0" applyFont="1" applyFill="1" applyBorder="1" applyAlignment="1">
      <alignment horizontal="center"/>
    </xf>
    <xf numFmtId="0" fontId="2" fillId="35" borderId="87" xfId="0" applyFont="1" applyFill="1" applyBorder="1" applyAlignment="1">
      <alignment horizontal="center"/>
    </xf>
    <xf numFmtId="0" fontId="2" fillId="35" borderId="90" xfId="0" applyFont="1" applyFill="1" applyBorder="1" applyAlignment="1">
      <alignment horizontal="center"/>
    </xf>
    <xf numFmtId="0" fontId="13" fillId="35" borderId="51" xfId="0" applyFont="1" applyFill="1" applyBorder="1" applyAlignment="1">
      <alignment horizontal="center" wrapText="1"/>
    </xf>
    <xf numFmtId="0" fontId="21" fillId="35" borderId="89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49" fontId="21" fillId="35" borderId="69" xfId="0" applyNumberFormat="1" applyFont="1" applyFill="1" applyBorder="1" applyAlignment="1">
      <alignment horizontal="center" vertical="center"/>
    </xf>
    <xf numFmtId="49" fontId="21" fillId="35" borderId="81" xfId="0" applyNumberFormat="1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196" fontId="17" fillId="33" borderId="16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" fontId="17" fillId="33" borderId="12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196" fontId="17" fillId="33" borderId="14" xfId="0" applyNumberFormat="1" applyFont="1" applyFill="1" applyBorder="1" applyAlignment="1">
      <alignment horizontal="center"/>
    </xf>
    <xf numFmtId="196" fontId="17" fillId="33" borderId="15" xfId="0" applyNumberFormat="1" applyFont="1" applyFill="1" applyBorder="1" applyAlignment="1">
      <alignment horizontal="center"/>
    </xf>
    <xf numFmtId="196" fontId="21" fillId="33" borderId="10" xfId="0" applyNumberFormat="1" applyFont="1" applyFill="1" applyBorder="1" applyAlignment="1">
      <alignment horizontal="center"/>
    </xf>
    <xf numFmtId="196" fontId="21" fillId="33" borderId="15" xfId="0" applyNumberFormat="1" applyFont="1" applyFill="1" applyBorder="1" applyAlignment="1">
      <alignment horizontal="center"/>
    </xf>
    <xf numFmtId="0" fontId="23" fillId="33" borderId="84" xfId="0" applyFont="1" applyFill="1" applyBorder="1" applyAlignment="1">
      <alignment wrapText="1"/>
    </xf>
    <xf numFmtId="0" fontId="23" fillId="33" borderId="85" xfId="0" applyFont="1" applyFill="1" applyBorder="1" applyAlignment="1">
      <alignment wrapText="1"/>
    </xf>
    <xf numFmtId="1" fontId="17" fillId="33" borderId="10" xfId="0" applyNumberFormat="1" applyFont="1" applyFill="1" applyBorder="1" applyAlignment="1">
      <alignment horizontal="center"/>
    </xf>
    <xf numFmtId="1" fontId="21" fillId="33" borderId="11" xfId="0" applyNumberFormat="1" applyFont="1" applyFill="1" applyBorder="1" applyAlignment="1">
      <alignment horizontal="center"/>
    </xf>
    <xf numFmtId="1" fontId="21" fillId="33" borderId="12" xfId="0" applyNumberFormat="1" applyFont="1" applyFill="1" applyBorder="1" applyAlignment="1">
      <alignment horizontal="center"/>
    </xf>
    <xf numFmtId="0" fontId="13" fillId="33" borderId="84" xfId="0" applyFont="1" applyFill="1" applyBorder="1" applyAlignment="1">
      <alignment/>
    </xf>
    <xf numFmtId="0" fontId="13" fillId="33" borderId="85" xfId="0" applyFont="1" applyFill="1" applyBorder="1" applyAlignment="1">
      <alignment/>
    </xf>
    <xf numFmtId="1" fontId="17" fillId="33" borderId="48" xfId="0" applyNumberFormat="1" applyFont="1" applyFill="1" applyBorder="1" applyAlignment="1">
      <alignment horizontal="center"/>
    </xf>
    <xf numFmtId="196" fontId="21" fillId="33" borderId="12" xfId="0" applyNumberFormat="1" applyFont="1" applyFill="1" applyBorder="1" applyAlignment="1">
      <alignment horizontal="center"/>
    </xf>
    <xf numFmtId="196" fontId="21" fillId="33" borderId="16" xfId="0" applyNumberFormat="1" applyFont="1" applyFill="1" applyBorder="1" applyAlignment="1">
      <alignment horizontal="center"/>
    </xf>
    <xf numFmtId="0" fontId="13" fillId="33" borderId="84" xfId="0" applyFont="1" applyFill="1" applyBorder="1" applyAlignment="1">
      <alignment vertical="top" wrapText="1"/>
    </xf>
    <xf numFmtId="0" fontId="13" fillId="33" borderId="85" xfId="0" applyFont="1" applyFill="1" applyBorder="1" applyAlignment="1">
      <alignment vertical="top" wrapText="1"/>
    </xf>
    <xf numFmtId="49" fontId="26" fillId="33" borderId="84" xfId="0" applyNumberFormat="1" applyFont="1" applyFill="1" applyBorder="1" applyAlignment="1">
      <alignment/>
    </xf>
    <xf numFmtId="49" fontId="26" fillId="33" borderId="85" xfId="0" applyNumberFormat="1" applyFont="1" applyFill="1" applyBorder="1" applyAlignment="1">
      <alignment/>
    </xf>
    <xf numFmtId="196" fontId="21" fillId="33" borderId="11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49" fontId="21" fillId="33" borderId="14" xfId="0" applyNumberFormat="1" applyFont="1" applyFill="1" applyBorder="1" applyAlignment="1">
      <alignment horizontal="center"/>
    </xf>
    <xf numFmtId="0" fontId="1" fillId="33" borderId="82" xfId="0" applyFont="1" applyFill="1" applyBorder="1" applyAlignment="1">
      <alignment/>
    </xf>
    <xf numFmtId="0" fontId="1" fillId="33" borderId="83" xfId="0" applyFont="1" applyFill="1" applyBorder="1" applyAlignment="1">
      <alignment/>
    </xf>
    <xf numFmtId="0" fontId="13" fillId="33" borderId="84" xfId="0" applyFont="1" applyFill="1" applyBorder="1" applyAlignment="1">
      <alignment wrapText="1"/>
    </xf>
    <xf numFmtId="0" fontId="13" fillId="33" borderId="85" xfId="0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9" fontId="20" fillId="33" borderId="11" xfId="0" applyNumberFormat="1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21" fillId="33" borderId="15" xfId="0" applyNumberFormat="1" applyFont="1" applyFill="1" applyBorder="1" applyAlignment="1">
      <alignment horizontal="center"/>
    </xf>
    <xf numFmtId="49" fontId="17" fillId="33" borderId="15" xfId="0" applyNumberFormat="1" applyFont="1" applyFill="1" applyBorder="1" applyAlignment="1">
      <alignment horizontal="center"/>
    </xf>
    <xf numFmtId="0" fontId="0" fillId="33" borderId="84" xfId="0" applyFill="1" applyBorder="1" applyAlignment="1">
      <alignment/>
    </xf>
    <xf numFmtId="0" fontId="0" fillId="33" borderId="85" xfId="0" applyFill="1" applyBorder="1" applyAlignment="1">
      <alignment/>
    </xf>
    <xf numFmtId="49" fontId="17" fillId="33" borderId="16" xfId="0" applyNumberFormat="1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center" vertical="center"/>
    </xf>
    <xf numFmtId="49" fontId="21" fillId="33" borderId="22" xfId="0" applyNumberFormat="1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/>
    </xf>
    <xf numFmtId="0" fontId="23" fillId="33" borderId="85" xfId="0" applyFont="1" applyFill="1" applyBorder="1" applyAlignment="1">
      <alignment horizontal="center"/>
    </xf>
    <xf numFmtId="49" fontId="17" fillId="33" borderId="94" xfId="0" applyNumberFormat="1" applyFont="1" applyFill="1" applyBorder="1" applyAlignment="1">
      <alignment horizontal="center"/>
    </xf>
    <xf numFmtId="49" fontId="21" fillId="33" borderId="94" xfId="0" applyNumberFormat="1" applyFont="1" applyFill="1" applyBorder="1" applyAlignment="1">
      <alignment horizontal="center"/>
    </xf>
    <xf numFmtId="49" fontId="17" fillId="33" borderId="81" xfId="0" applyNumberFormat="1" applyFont="1" applyFill="1" applyBorder="1" applyAlignment="1">
      <alignment horizontal="center"/>
    </xf>
    <xf numFmtId="49" fontId="17" fillId="33" borderId="85" xfId="0" applyNumberFormat="1" applyFont="1" applyFill="1" applyBorder="1" applyAlignment="1">
      <alignment horizontal="center"/>
    </xf>
    <xf numFmtId="0" fontId="13" fillId="33" borderId="84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7" fillId="33" borderId="93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 vertical="top" wrapText="1"/>
    </xf>
    <xf numFmtId="0" fontId="1" fillId="33" borderId="82" xfId="0" applyFont="1" applyFill="1" applyBorder="1" applyAlignment="1">
      <alignment vertical="top" wrapText="1"/>
    </xf>
    <xf numFmtId="0" fontId="1" fillId="33" borderId="83" xfId="0" applyFont="1" applyFill="1" applyBorder="1" applyAlignment="1">
      <alignment vertical="top" wrapText="1"/>
    </xf>
    <xf numFmtId="0" fontId="13" fillId="33" borderId="84" xfId="0" applyFont="1" applyFill="1" applyBorder="1" applyAlignment="1">
      <alignment horizontal="center" wrapText="1"/>
    </xf>
    <xf numFmtId="0" fontId="13" fillId="33" borderId="85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/>
    </xf>
    <xf numFmtId="0" fontId="21" fillId="33" borderId="39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89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left"/>
    </xf>
    <xf numFmtId="0" fontId="17" fillId="33" borderId="11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21" fillId="33" borderId="84" xfId="0" applyFont="1" applyFill="1" applyBorder="1" applyAlignment="1">
      <alignment horizontal="center"/>
    </xf>
    <xf numFmtId="0" fontId="17" fillId="33" borderId="84" xfId="0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196" fontId="21" fillId="33" borderId="14" xfId="0" applyNumberFormat="1" applyFont="1" applyFill="1" applyBorder="1" applyAlignment="1">
      <alignment horizontal="center"/>
    </xf>
    <xf numFmtId="0" fontId="21" fillId="33" borderId="86" xfId="0" applyFont="1" applyFill="1" applyBorder="1" applyAlignment="1">
      <alignment/>
    </xf>
    <xf numFmtId="0" fontId="21" fillId="33" borderId="69" xfId="0" applyFont="1" applyFill="1" applyBorder="1" applyAlignment="1">
      <alignment horizontal="center"/>
    </xf>
    <xf numFmtId="0" fontId="13" fillId="33" borderId="95" xfId="0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center" vertical="center"/>
    </xf>
    <xf numFmtId="196" fontId="21" fillId="33" borderId="69" xfId="0" applyNumberFormat="1" applyFont="1" applyFill="1" applyBorder="1" applyAlignment="1">
      <alignment horizontal="center"/>
    </xf>
    <xf numFmtId="196" fontId="21" fillId="33" borderId="21" xfId="0" applyNumberFormat="1" applyFont="1" applyFill="1" applyBorder="1" applyAlignment="1">
      <alignment horizontal="center" vertical="center"/>
    </xf>
    <xf numFmtId="196" fontId="21" fillId="33" borderId="22" xfId="0" applyNumberFormat="1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49" fontId="21" fillId="33" borderId="13" xfId="0" applyNumberFormat="1" applyFont="1" applyFill="1" applyBorder="1" applyAlignment="1">
      <alignment horizontal="center"/>
    </xf>
    <xf numFmtId="196" fontId="21" fillId="33" borderId="13" xfId="0" applyNumberFormat="1" applyFont="1" applyFill="1" applyBorder="1" applyAlignment="1">
      <alignment horizontal="center"/>
    </xf>
    <xf numFmtId="196" fontId="2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97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49" fontId="28" fillId="33" borderId="0" xfId="0" applyNumberFormat="1" applyFont="1" applyFill="1" applyBorder="1" applyAlignment="1">
      <alignment horizontal="left"/>
    </xf>
    <xf numFmtId="49" fontId="1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196" fontId="17" fillId="33" borderId="19" xfId="0" applyNumberFormat="1" applyFont="1" applyFill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96" fontId="93" fillId="0" borderId="11" xfId="0" applyNumberFormat="1" applyFont="1" applyFill="1" applyBorder="1" applyAlignment="1" applyProtection="1">
      <alignment horizontal="center"/>
      <protection locked="0"/>
    </xf>
    <xf numFmtId="196" fontId="1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196" fontId="17" fillId="35" borderId="11" xfId="0" applyNumberFormat="1" applyFont="1" applyFill="1" applyBorder="1" applyAlignment="1">
      <alignment horizontal="center"/>
    </xf>
    <xf numFmtId="196" fontId="21" fillId="35" borderId="14" xfId="0" applyNumberFormat="1" applyFont="1" applyFill="1" applyBorder="1" applyAlignment="1">
      <alignment horizontal="center"/>
    </xf>
    <xf numFmtId="196" fontId="21" fillId="35" borderId="15" xfId="0" applyNumberFormat="1" applyFont="1" applyFill="1" applyBorder="1" applyAlignment="1">
      <alignment horizontal="center"/>
    </xf>
    <xf numFmtId="1" fontId="94" fillId="0" borderId="11" xfId="0" applyNumberFormat="1" applyFont="1" applyBorder="1" applyAlignment="1">
      <alignment horizontal="center"/>
    </xf>
    <xf numFmtId="1" fontId="95" fillId="0" borderId="11" xfId="0" applyNumberFormat="1" applyFont="1" applyBorder="1" applyAlignment="1">
      <alignment horizontal="center"/>
    </xf>
    <xf numFmtId="1" fontId="95" fillId="34" borderId="11" xfId="0" applyNumberFormat="1" applyFont="1" applyFill="1" applyBorder="1" applyAlignment="1">
      <alignment horizontal="center"/>
    </xf>
    <xf numFmtId="1" fontId="95" fillId="0" borderId="10" xfId="0" applyNumberFormat="1" applyFont="1" applyBorder="1" applyAlignment="1">
      <alignment horizontal="center"/>
    </xf>
    <xf numFmtId="0" fontId="96" fillId="0" borderId="0" xfId="0" applyFont="1" applyAlignment="1">
      <alignment/>
    </xf>
    <xf numFmtId="49" fontId="5" fillId="0" borderId="0" xfId="54" applyNumberFormat="1" applyFont="1" applyBorder="1" applyAlignment="1">
      <alignment horizontal="right"/>
      <protection/>
    </xf>
    <xf numFmtId="196" fontId="95" fillId="0" borderId="14" xfId="0" applyNumberFormat="1" applyFont="1" applyBorder="1" applyAlignment="1">
      <alignment horizontal="center"/>
    </xf>
    <xf numFmtId="196" fontId="29" fillId="38" borderId="14" xfId="54" applyNumberFormat="1" applyFont="1" applyFill="1" applyBorder="1" applyAlignment="1">
      <alignment horizontal="center"/>
      <protection/>
    </xf>
    <xf numFmtId="1" fontId="2" fillId="0" borderId="48" xfId="0" applyNumberFormat="1" applyFont="1" applyBorder="1" applyAlignment="1">
      <alignment horizontal="center"/>
    </xf>
    <xf numFmtId="196" fontId="91" fillId="0" borderId="0" xfId="0" applyNumberFormat="1" applyFont="1" applyAlignment="1">
      <alignment/>
    </xf>
    <xf numFmtId="1" fontId="97" fillId="0" borderId="11" xfId="0" applyNumberFormat="1" applyFont="1" applyFill="1" applyBorder="1" applyAlignment="1">
      <alignment horizontal="center" vertical="center"/>
    </xf>
    <xf numFmtId="196" fontId="97" fillId="0" borderId="11" xfId="0" applyNumberFormat="1" applyFont="1" applyFill="1" applyBorder="1" applyAlignment="1" applyProtection="1">
      <alignment horizontal="center" vertical="center"/>
      <protection locked="0"/>
    </xf>
    <xf numFmtId="196" fontId="97" fillId="0" borderId="31" xfId="0" applyNumberFormat="1" applyFont="1" applyFill="1" applyBorder="1" applyAlignment="1" applyProtection="1">
      <alignment horizontal="center"/>
      <protection locked="0"/>
    </xf>
    <xf numFmtId="196" fontId="97" fillId="0" borderId="19" xfId="0" applyNumberFormat="1" applyFont="1" applyFill="1" applyBorder="1" applyAlignment="1">
      <alignment horizontal="center" vertical="center"/>
    </xf>
    <xf numFmtId="1" fontId="97" fillId="0" borderId="19" xfId="0" applyNumberFormat="1" applyFont="1" applyFill="1" applyBorder="1" applyAlignment="1">
      <alignment horizontal="center" vertical="center"/>
    </xf>
    <xf numFmtId="196" fontId="97" fillId="0" borderId="35" xfId="0" applyNumberFormat="1" applyFont="1" applyFill="1" applyBorder="1" applyAlignment="1">
      <alignment horizontal="center"/>
    </xf>
    <xf numFmtId="196" fontId="98" fillId="33" borderId="11" xfId="0" applyNumberFormat="1" applyFont="1" applyFill="1" applyBorder="1" applyAlignment="1">
      <alignment horizontal="center"/>
    </xf>
    <xf numFmtId="1" fontId="29" fillId="0" borderId="11" xfId="54" applyNumberFormat="1" applyFont="1" applyFill="1" applyBorder="1" applyAlignment="1">
      <alignment horizontal="center"/>
      <protection/>
    </xf>
    <xf numFmtId="196" fontId="29" fillId="0" borderId="11" xfId="54" applyNumberFormat="1" applyFont="1" applyBorder="1" applyAlignment="1">
      <alignment horizontal="center"/>
      <protection/>
    </xf>
    <xf numFmtId="2" fontId="29" fillId="0" borderId="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3" fillId="0" borderId="78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 quotePrefix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0" fontId="1" fillId="0" borderId="10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39" xfId="0" applyFont="1" applyFill="1" applyBorder="1" applyAlignment="1" quotePrefix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84" xfId="0" applyFont="1" applyFill="1" applyBorder="1" applyAlignment="1">
      <alignment horizontal="left" vertical="center" wrapText="1"/>
    </xf>
    <xf numFmtId="0" fontId="11" fillId="0" borderId="85" xfId="0" applyFont="1" applyFill="1" applyBorder="1" applyAlignment="1">
      <alignment horizontal="left" vertical="center" wrapText="1"/>
    </xf>
    <xf numFmtId="0" fontId="1" fillId="0" borderId="91" xfId="0" applyFont="1" applyFill="1" applyBorder="1" applyAlignment="1">
      <alignment/>
    </xf>
    <xf numFmtId="0" fontId="0" fillId="0" borderId="91" xfId="0" applyBorder="1" applyAlignment="1">
      <alignment/>
    </xf>
    <xf numFmtId="0" fontId="1" fillId="33" borderId="4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1" fillId="33" borderId="105" xfId="0" applyFont="1" applyFill="1" applyBorder="1" applyAlignment="1">
      <alignment horizontal="left" vertical="center" wrapText="1"/>
    </xf>
    <xf numFmtId="0" fontId="11" fillId="33" borderId="91" xfId="0" applyFont="1" applyFill="1" applyBorder="1" applyAlignment="1">
      <alignment horizontal="left" vertical="center" wrapText="1"/>
    </xf>
    <xf numFmtId="0" fontId="11" fillId="33" borderId="94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39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 quotePrefix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39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 quotePrefix="1">
      <alignment vertical="center" wrapText="1"/>
    </xf>
    <xf numFmtId="0" fontId="1" fillId="0" borderId="31" xfId="0" applyFont="1" applyFill="1" applyBorder="1" applyAlignment="1" quotePrefix="1">
      <alignment horizontal="center" vertical="center" wrapText="1"/>
    </xf>
    <xf numFmtId="0" fontId="1" fillId="0" borderId="106" xfId="0" applyFont="1" applyFill="1" applyBorder="1" applyAlignment="1">
      <alignment horizontal="center"/>
    </xf>
    <xf numFmtId="0" fontId="14" fillId="0" borderId="101" xfId="0" applyFont="1" applyBorder="1" applyAlignment="1">
      <alignment/>
    </xf>
    <xf numFmtId="0" fontId="14" fillId="0" borderId="107" xfId="0" applyFont="1" applyBorder="1" applyAlignment="1">
      <alignment/>
    </xf>
    <xf numFmtId="0" fontId="1" fillId="0" borderId="47" xfId="0" applyFont="1" applyFill="1" applyBorder="1" applyAlignment="1" quotePrefix="1">
      <alignment horizontal="center" vertical="center" wrapText="1"/>
    </xf>
    <xf numFmtId="0" fontId="1" fillId="0" borderId="44" xfId="0" applyFont="1" applyFill="1" applyBorder="1" applyAlignment="1">
      <alignment/>
    </xf>
    <xf numFmtId="0" fontId="0" fillId="0" borderId="12" xfId="0" applyBorder="1" applyAlignment="1">
      <alignment/>
    </xf>
    <xf numFmtId="0" fontId="11" fillId="33" borderId="52" xfId="0" applyFont="1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" fillId="0" borderId="0" xfId="0" applyFont="1" applyFill="1" applyAlignment="1">
      <alignment/>
    </xf>
    <xf numFmtId="0" fontId="11" fillId="33" borderId="10" xfId="0" applyFont="1" applyFill="1" applyBorder="1" applyAlignment="1" quotePrefix="1">
      <alignment horizontal="left" vertical="center" wrapText="1"/>
    </xf>
    <xf numFmtId="0" fontId="11" fillId="33" borderId="39" xfId="0" applyFont="1" applyFill="1" applyBorder="1" applyAlignment="1" quotePrefix="1">
      <alignment horizontal="left" vertic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center" wrapText="1"/>
    </xf>
    <xf numFmtId="0" fontId="6" fillId="33" borderId="84" xfId="0" applyFont="1" applyFill="1" applyBorder="1" applyAlignment="1">
      <alignment horizontal="center" wrapText="1"/>
    </xf>
    <xf numFmtId="0" fontId="6" fillId="33" borderId="85" xfId="0" applyFont="1" applyFill="1" applyBorder="1" applyAlignment="1">
      <alignment horizontal="center" wrapText="1"/>
    </xf>
    <xf numFmtId="0" fontId="6" fillId="33" borderId="52" xfId="0" applyFont="1" applyFill="1" applyBorder="1" applyAlignment="1">
      <alignment horizontal="center" wrapText="1"/>
    </xf>
    <xf numFmtId="0" fontId="6" fillId="33" borderId="82" xfId="0" applyFont="1" applyFill="1" applyBorder="1" applyAlignment="1">
      <alignment horizontal="center" wrapText="1"/>
    </xf>
    <xf numFmtId="0" fontId="6" fillId="33" borderId="82" xfId="0" applyFont="1" applyFill="1" applyBorder="1" applyAlignment="1">
      <alignment wrapText="1"/>
    </xf>
    <xf numFmtId="0" fontId="6" fillId="0" borderId="82" xfId="0" applyFont="1" applyBorder="1" applyAlignment="1">
      <alignment/>
    </xf>
    <xf numFmtId="0" fontId="6" fillId="33" borderId="52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" fillId="0" borderId="91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0" fontId="21" fillId="0" borderId="5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62" xfId="0" applyFont="1" applyBorder="1" applyAlignment="1">
      <alignment horizontal="center" vertical="center"/>
    </xf>
    <xf numFmtId="49" fontId="27" fillId="33" borderId="0" xfId="0" applyNumberFormat="1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3" fillId="33" borderId="91" xfId="0" applyFont="1" applyFill="1" applyBorder="1" applyAlignment="1">
      <alignment horizontal="left"/>
    </xf>
    <xf numFmtId="0" fontId="3" fillId="33" borderId="94" xfId="0" applyFont="1" applyFill="1" applyBorder="1" applyAlignment="1">
      <alignment horizontal="left"/>
    </xf>
    <xf numFmtId="0" fontId="20" fillId="0" borderId="5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9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32" fillId="0" borderId="0" xfId="54" applyNumberFormat="1" applyFont="1" applyBorder="1" applyAlignment="1">
      <alignment horizontal="center"/>
      <protection/>
    </xf>
    <xf numFmtId="49" fontId="33" fillId="0" borderId="0" xfId="54" applyNumberFormat="1" applyFont="1" applyBorder="1" applyAlignment="1">
      <alignment horizontal="left" vertical="top" wrapText="1"/>
      <protection/>
    </xf>
    <xf numFmtId="49" fontId="33" fillId="0" borderId="0" xfId="54" applyNumberFormat="1" applyFont="1" applyBorder="1" applyAlignment="1">
      <alignment horizontal="left" vertical="top"/>
      <protection/>
    </xf>
    <xf numFmtId="49" fontId="32" fillId="0" borderId="0" xfId="54" applyNumberFormat="1" applyFont="1" applyAlignment="1">
      <alignment horizontal="center"/>
      <protection/>
    </xf>
    <xf numFmtId="49" fontId="33" fillId="0" borderId="108" xfId="54" applyNumberFormat="1" applyFont="1" applyBorder="1" applyAlignment="1">
      <alignment horizontal="center"/>
      <protection/>
    </xf>
    <xf numFmtId="49" fontId="33" fillId="0" borderId="96" xfId="54" applyNumberFormat="1" applyFont="1" applyBorder="1" applyAlignment="1">
      <alignment horizontal="center"/>
      <protection/>
    </xf>
    <xf numFmtId="49" fontId="33" fillId="0" borderId="63" xfId="54" applyNumberFormat="1" applyFont="1" applyBorder="1" applyAlignment="1">
      <alignment horizontal="center"/>
      <protection/>
    </xf>
    <xf numFmtId="49" fontId="33" fillId="0" borderId="70" xfId="54" applyNumberFormat="1" applyFont="1" applyBorder="1" applyAlignment="1">
      <alignment horizontal="center" vertical="center"/>
      <protection/>
    </xf>
    <xf numFmtId="49" fontId="33" fillId="0" borderId="74" xfId="54" applyNumberFormat="1" applyFont="1" applyBorder="1" applyAlignment="1">
      <alignment horizontal="center" vertical="center"/>
      <protection/>
    </xf>
    <xf numFmtId="49" fontId="33" fillId="0" borderId="75" xfId="54" applyNumberFormat="1" applyFont="1" applyBorder="1" applyAlignment="1">
      <alignment horizontal="center" vertical="center"/>
      <protection/>
    </xf>
    <xf numFmtId="49" fontId="33" fillId="0" borderId="0" xfId="54" applyNumberFormat="1" applyFont="1" applyBorder="1" applyAlignment="1">
      <alignment horizontal="center"/>
      <protection/>
    </xf>
    <xf numFmtId="49" fontId="33" fillId="0" borderId="97" xfId="54" applyNumberFormat="1" applyFont="1" applyBorder="1" applyAlignment="1">
      <alignment horizontal="center"/>
      <protection/>
    </xf>
    <xf numFmtId="49" fontId="33" fillId="0" borderId="70" xfId="54" applyNumberFormat="1" applyFont="1" applyBorder="1" applyAlignment="1">
      <alignment horizontal="center" vertical="center" wrapText="1"/>
      <protection/>
    </xf>
    <xf numFmtId="49" fontId="33" fillId="0" borderId="74" xfId="54" applyNumberFormat="1" applyFont="1" applyBorder="1" applyAlignment="1">
      <alignment horizontal="center" vertical="center" wrapText="1"/>
      <protection/>
    </xf>
    <xf numFmtId="49" fontId="33" fillId="0" borderId="75" xfId="54" applyNumberFormat="1" applyFont="1" applyBorder="1" applyAlignment="1">
      <alignment horizontal="center" vertical="center" wrapText="1"/>
      <protection/>
    </xf>
    <xf numFmtId="49" fontId="42" fillId="0" borderId="0" xfId="54" applyNumberFormat="1" applyFont="1" applyAlignment="1">
      <alignment horizontal="center"/>
      <protection/>
    </xf>
    <xf numFmtId="49" fontId="42" fillId="0" borderId="0" xfId="54" applyNumberFormat="1" applyFont="1" applyAlignment="1">
      <alignment horizontal="center"/>
      <protection/>
    </xf>
    <xf numFmtId="49" fontId="3" fillId="0" borderId="0" xfId="54" applyNumberFormat="1" applyFont="1" applyBorder="1" applyAlignment="1">
      <alignment horizontal="center"/>
      <protection/>
    </xf>
    <xf numFmtId="49" fontId="3" fillId="0" borderId="97" xfId="54" applyNumberFormat="1" applyFont="1" applyBorder="1" applyAlignment="1">
      <alignment horizontal="center"/>
      <protection/>
    </xf>
    <xf numFmtId="0" fontId="17" fillId="0" borderId="39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9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so_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showZeros="0" view="pageBreakPreview" zoomScale="60" zoomScalePageLayoutView="0" workbookViewId="0" topLeftCell="A1">
      <selection activeCell="E26" sqref="E26"/>
    </sheetView>
  </sheetViews>
  <sheetFormatPr defaultColWidth="9.00390625" defaultRowHeight="12.75"/>
  <cols>
    <col min="1" max="1" width="105.625" style="49" customWidth="1"/>
    <col min="2" max="2" width="21.625" style="49" customWidth="1"/>
    <col min="3" max="3" width="26.125" style="49" customWidth="1"/>
    <col min="4" max="4" width="22.875" style="49" customWidth="1"/>
    <col min="5" max="6" width="20.00390625" style="49" customWidth="1"/>
    <col min="7" max="16384" width="9.125" style="49" customWidth="1"/>
  </cols>
  <sheetData>
    <row r="1" spans="1:5" ht="15.75">
      <c r="A1" s="48" t="s">
        <v>249</v>
      </c>
      <c r="C1" s="84" t="s">
        <v>247</v>
      </c>
      <c r="D1" s="1512" t="s">
        <v>248</v>
      </c>
      <c r="E1" s="1513"/>
    </row>
    <row r="2" spans="1:6" ht="15.75">
      <c r="A2" s="48" t="s">
        <v>246</v>
      </c>
      <c r="B2" s="85"/>
      <c r="C2" s="86"/>
      <c r="D2" s="1509" t="s">
        <v>250</v>
      </c>
      <c r="E2" s="1510"/>
      <c r="F2" s="1510"/>
    </row>
    <row r="3" spans="1:6" ht="15.75">
      <c r="A3" s="51" t="s">
        <v>251</v>
      </c>
      <c r="B3" s="50"/>
      <c r="D3" s="1511" t="s">
        <v>252</v>
      </c>
      <c r="E3" s="1510"/>
      <c r="F3" s="1510"/>
    </row>
    <row r="4" spans="1:6" ht="20.25">
      <c r="A4" s="1516" t="s">
        <v>188</v>
      </c>
      <c r="B4" s="1516"/>
      <c r="C4" s="1516"/>
      <c r="D4" s="1516"/>
      <c r="E4" s="1516"/>
      <c r="F4" s="1516"/>
    </row>
    <row r="5" spans="1:6" ht="18.75">
      <c r="A5" s="1517" t="s">
        <v>563</v>
      </c>
      <c r="B5" s="1517"/>
      <c r="C5" s="1517"/>
      <c r="D5" s="1517"/>
      <c r="E5" s="1517"/>
      <c r="F5" s="1517"/>
    </row>
    <row r="6" spans="1:6" ht="16.5" thickBot="1">
      <c r="A6" s="52"/>
      <c r="B6" s="52"/>
      <c r="C6" s="52"/>
      <c r="D6" s="52"/>
      <c r="E6" s="52"/>
      <c r="F6" s="49" t="s">
        <v>189</v>
      </c>
    </row>
    <row r="7" spans="1:6" ht="13.5" customHeight="1">
      <c r="A7" s="1518" t="s">
        <v>190</v>
      </c>
      <c r="B7" s="1520" t="s">
        <v>191</v>
      </c>
      <c r="C7" s="1522" t="s">
        <v>192</v>
      </c>
      <c r="D7" s="1523"/>
      <c r="E7" s="1523"/>
      <c r="F7" s="1524"/>
    </row>
    <row r="8" spans="1:6" ht="48" thickBot="1">
      <c r="A8" s="1519"/>
      <c r="B8" s="1521"/>
      <c r="C8" s="53" t="s">
        <v>193</v>
      </c>
      <c r="D8" s="53" t="s">
        <v>194</v>
      </c>
      <c r="E8" s="53" t="s">
        <v>186</v>
      </c>
      <c r="F8" s="54" t="s">
        <v>187</v>
      </c>
    </row>
    <row r="9" spans="1:6" ht="21" thickBot="1">
      <c r="A9" s="55" t="s">
        <v>195</v>
      </c>
      <c r="B9" s="56">
        <f>B10+B11+B12+B13+B14+B15+B16+B17+B18</f>
        <v>21611.1</v>
      </c>
      <c r="C9" s="56"/>
      <c r="D9" s="56"/>
      <c r="E9" s="56">
        <f>E10+E11+E12+E13+E14+E15+E16+E17+E18</f>
        <v>21611.1</v>
      </c>
      <c r="F9" s="57">
        <f>F19+F18+F17+F16+F15+F14+F13+F12+F11+F10</f>
        <v>0</v>
      </c>
    </row>
    <row r="10" spans="1:6" ht="18.75">
      <c r="A10" s="58" t="s">
        <v>196</v>
      </c>
      <c r="B10" s="625">
        <f>ПЛАН!G17</f>
        <v>286</v>
      </c>
      <c r="C10" s="625"/>
      <c r="D10" s="625"/>
      <c r="E10" s="626">
        <f>ПЛАН!J17</f>
        <v>286</v>
      </c>
      <c r="F10" s="635">
        <f>ПЛАН!K17</f>
        <v>0</v>
      </c>
    </row>
    <row r="11" spans="1:6" ht="18.75">
      <c r="A11" s="59" t="s">
        <v>197</v>
      </c>
      <c r="B11" s="627">
        <f>ПЛАН!G53</f>
        <v>3732.7</v>
      </c>
      <c r="C11" s="627"/>
      <c r="D11" s="627"/>
      <c r="E11" s="270">
        <f>ПЛАН!J53</f>
        <v>3732.7</v>
      </c>
      <c r="F11" s="636">
        <f>ПЛАН!K53</f>
        <v>0</v>
      </c>
    </row>
    <row r="12" spans="1:6" ht="18.75">
      <c r="A12" s="60" t="s">
        <v>69</v>
      </c>
      <c r="B12" s="628">
        <f>ПЛАН!G64</f>
        <v>2688.2000000000003</v>
      </c>
      <c r="C12" s="627"/>
      <c r="D12" s="627"/>
      <c r="E12" s="270">
        <f>ПЛАН!J64</f>
        <v>2688.2000000000003</v>
      </c>
      <c r="F12" s="637">
        <f>ПЛАН!K64</f>
        <v>0</v>
      </c>
    </row>
    <row r="13" spans="1:6" ht="18.75">
      <c r="A13" s="60" t="s">
        <v>79</v>
      </c>
      <c r="B13" s="627">
        <f>ПЛАН!G85</f>
        <v>3336.4000000000005</v>
      </c>
      <c r="C13" s="627"/>
      <c r="D13" s="627"/>
      <c r="E13" s="270">
        <f>ПЛАН!J85</f>
        <v>3336.4000000000005</v>
      </c>
      <c r="F13" s="636">
        <f>ПЛАН!K85</f>
        <v>0</v>
      </c>
    </row>
    <row r="14" spans="1:6" ht="18.75">
      <c r="A14" s="60" t="s">
        <v>198</v>
      </c>
      <c r="B14" s="627">
        <f>ПЛАН!G99</f>
        <v>1701.2</v>
      </c>
      <c r="C14" s="627"/>
      <c r="D14" s="627"/>
      <c r="E14" s="270">
        <f>ПЛАН!J99</f>
        <v>1701.2</v>
      </c>
      <c r="F14" s="636">
        <f>ПЛАН!K99</f>
        <v>0</v>
      </c>
    </row>
    <row r="15" spans="1:6" ht="18.75">
      <c r="A15" s="61" t="s">
        <v>199</v>
      </c>
      <c r="B15" s="627">
        <f>ПЛАН!G109</f>
        <v>96.6</v>
      </c>
      <c r="C15" s="627"/>
      <c r="D15" s="627"/>
      <c r="E15" s="270">
        <f>ПЛАН!J109</f>
        <v>96.6</v>
      </c>
      <c r="F15" s="636">
        <f>ПЛАН!K109</f>
        <v>0</v>
      </c>
    </row>
    <row r="16" spans="1:6" ht="18.75">
      <c r="A16" s="60" t="s">
        <v>101</v>
      </c>
      <c r="B16" s="627">
        <f>ПЛАН!G116</f>
        <v>650</v>
      </c>
      <c r="C16" s="627"/>
      <c r="D16" s="627"/>
      <c r="E16" s="270">
        <f>ПЛАН!J116</f>
        <v>650</v>
      </c>
      <c r="F16" s="636">
        <f>ПЛАН!K116</f>
        <v>0</v>
      </c>
    </row>
    <row r="17" spans="1:6" ht="18.75">
      <c r="A17" s="61" t="s">
        <v>200</v>
      </c>
      <c r="B17" s="627">
        <f>ПЛАН!G117</f>
        <v>7200</v>
      </c>
      <c r="C17" s="627"/>
      <c r="D17" s="627"/>
      <c r="E17" s="270">
        <f>ПЛАН!J117</f>
        <v>7200</v>
      </c>
      <c r="F17" s="636">
        <f>ПЛАН!K117</f>
        <v>0</v>
      </c>
    </row>
    <row r="18" spans="1:6" ht="18.75">
      <c r="A18" s="60" t="s">
        <v>103</v>
      </c>
      <c r="B18" s="627">
        <f>ПЛАН!G119</f>
        <v>1920</v>
      </c>
      <c r="C18" s="627"/>
      <c r="D18" s="627"/>
      <c r="E18" s="270">
        <f>ПЛАН!J119</f>
        <v>1920</v>
      </c>
      <c r="F18" s="636">
        <f>ПЛАН!K119</f>
        <v>0</v>
      </c>
    </row>
    <row r="19" spans="1:6" ht="19.5" thickBot="1">
      <c r="A19" s="62" t="s">
        <v>333</v>
      </c>
      <c r="B19" s="629">
        <f>ПЛАН!G18</f>
        <v>0</v>
      </c>
      <c r="C19" s="629"/>
      <c r="D19" s="629"/>
      <c r="E19" s="270">
        <f>ПЛАН!J18</f>
        <v>0</v>
      </c>
      <c r="F19" s="638">
        <f>ПЛАН!K18</f>
        <v>0</v>
      </c>
    </row>
    <row r="20" spans="1:6" ht="21" thickBot="1">
      <c r="A20" s="64" t="s">
        <v>201</v>
      </c>
      <c r="B20" s="56"/>
      <c r="C20" s="56"/>
      <c r="D20" s="56"/>
      <c r="E20" s="56"/>
      <c r="F20" s="57"/>
    </row>
    <row r="21" spans="1:6" ht="18.75">
      <c r="A21" s="65" t="s">
        <v>202</v>
      </c>
      <c r="B21" s="625"/>
      <c r="C21" s="625"/>
      <c r="D21" s="625"/>
      <c r="E21" s="626"/>
      <c r="F21" s="635"/>
    </row>
    <row r="22" spans="1:6" ht="18.75">
      <c r="A22" s="66" t="s">
        <v>203</v>
      </c>
      <c r="B22" s="627"/>
      <c r="C22" s="627"/>
      <c r="D22" s="627"/>
      <c r="E22" s="270"/>
      <c r="F22" s="636"/>
    </row>
    <row r="23" spans="1:6" ht="18.75">
      <c r="A23" s="66" t="s">
        <v>204</v>
      </c>
      <c r="B23" s="627"/>
      <c r="C23" s="627"/>
      <c r="D23" s="627"/>
      <c r="E23" s="270"/>
      <c r="F23" s="636"/>
    </row>
    <row r="24" spans="1:6" ht="19.5" thickBot="1">
      <c r="A24" s="63" t="s">
        <v>334</v>
      </c>
      <c r="B24" s="630"/>
      <c r="C24" s="630"/>
      <c r="D24" s="630"/>
      <c r="E24" s="270"/>
      <c r="F24" s="639"/>
    </row>
    <row r="25" spans="1:6" ht="21" thickBot="1">
      <c r="A25" s="67" t="s">
        <v>205</v>
      </c>
      <c r="B25" s="68">
        <f>SUM(B26:B34)</f>
        <v>0</v>
      </c>
      <c r="C25" s="68">
        <f>SUM(C26:C34)</f>
        <v>0</v>
      </c>
      <c r="D25" s="68">
        <f>SUM(D26:D34)</f>
        <v>0</v>
      </c>
      <c r="E25" s="56"/>
      <c r="F25" s="68">
        <f>SUM(F26:F34)</f>
        <v>0</v>
      </c>
    </row>
    <row r="26" spans="1:6" ht="18.75">
      <c r="A26" s="58" t="s">
        <v>206</v>
      </c>
      <c r="B26" s="625">
        <f>C26+D26+F26</f>
        <v>0</v>
      </c>
      <c r="C26" s="625">
        <f>ПЛАН!H164</f>
        <v>0</v>
      </c>
      <c r="D26" s="625">
        <f>ПЛАН!I164</f>
        <v>0</v>
      </c>
      <c r="E26" s="626"/>
      <c r="F26" s="635">
        <f>ПЛАН!K164</f>
        <v>0</v>
      </c>
    </row>
    <row r="27" spans="1:6" ht="18.75">
      <c r="A27" s="59" t="s">
        <v>120</v>
      </c>
      <c r="B27" s="625">
        <f aca="true" t="shared" si="0" ref="B27:B34">C27+D27+F27</f>
        <v>0</v>
      </c>
      <c r="C27" s="627">
        <f>ПЛАН!H199</f>
        <v>0</v>
      </c>
      <c r="D27" s="627">
        <f>ПЛАН!I199</f>
        <v>0</v>
      </c>
      <c r="E27" s="270"/>
      <c r="F27" s="636">
        <f>ПЛАН!K199</f>
        <v>0</v>
      </c>
    </row>
    <row r="28" spans="1:6" ht="18.75">
      <c r="A28" s="60" t="s">
        <v>122</v>
      </c>
      <c r="B28" s="625">
        <f t="shared" si="0"/>
        <v>0</v>
      </c>
      <c r="C28" s="627">
        <f>ПЛАН!H210</f>
        <v>0</v>
      </c>
      <c r="D28" s="627">
        <f>ПЛАН!I210</f>
        <v>0</v>
      </c>
      <c r="E28" s="270"/>
      <c r="F28" s="636">
        <f>ПЛАН!K210</f>
        <v>0</v>
      </c>
    </row>
    <row r="29" spans="1:6" ht="18.75">
      <c r="A29" s="60" t="s">
        <v>123</v>
      </c>
      <c r="B29" s="625">
        <f t="shared" si="0"/>
        <v>0</v>
      </c>
      <c r="C29" s="627">
        <f>ПЛАН!H231</f>
        <v>0</v>
      </c>
      <c r="D29" s="627">
        <f>ПЛАН!I231</f>
        <v>0</v>
      </c>
      <c r="E29" s="270"/>
      <c r="F29" s="636">
        <f>ПЛАН!K231</f>
        <v>0</v>
      </c>
    </row>
    <row r="30" spans="1:6" ht="18.75">
      <c r="A30" s="60" t="s">
        <v>172</v>
      </c>
      <c r="B30" s="625">
        <f t="shared" si="0"/>
        <v>0</v>
      </c>
      <c r="C30" s="627">
        <f>ПЛАН!H245</f>
        <v>0</v>
      </c>
      <c r="D30" s="627">
        <f>ПЛАН!I245</f>
        <v>0</v>
      </c>
      <c r="E30" s="270"/>
      <c r="F30" s="636">
        <f>ПЛАН!K245</f>
        <v>0</v>
      </c>
    </row>
    <row r="31" spans="1:6" ht="18.75">
      <c r="A31" s="59" t="s">
        <v>207</v>
      </c>
      <c r="B31" s="625">
        <f t="shared" si="0"/>
        <v>0</v>
      </c>
      <c r="C31" s="627">
        <f>ПЛАН!H255</f>
        <v>0</v>
      </c>
      <c r="D31" s="627">
        <f>ПЛАН!I255</f>
        <v>0</v>
      </c>
      <c r="E31" s="270"/>
      <c r="F31" s="636">
        <f>ПЛАН!K255</f>
        <v>0</v>
      </c>
    </row>
    <row r="32" spans="1:11" ht="18.75">
      <c r="A32" s="60" t="s">
        <v>208</v>
      </c>
      <c r="B32" s="625">
        <f t="shared" si="0"/>
        <v>0</v>
      </c>
      <c r="C32" s="627">
        <f>ПЛАН!H262</f>
        <v>0</v>
      </c>
      <c r="D32" s="627">
        <f>ПЛАН!I262</f>
        <v>0</v>
      </c>
      <c r="E32" s="270"/>
      <c r="F32" s="636">
        <f>ПЛАН!K262</f>
        <v>0</v>
      </c>
      <c r="K32" s="49" t="s">
        <v>169</v>
      </c>
    </row>
    <row r="33" spans="1:6" ht="18.75">
      <c r="A33" s="59" t="s">
        <v>209</v>
      </c>
      <c r="B33" s="625">
        <f t="shared" si="0"/>
        <v>0</v>
      </c>
      <c r="C33" s="627">
        <f>ПЛАН!H263</f>
        <v>0</v>
      </c>
      <c r="D33" s="627">
        <f>ПЛАН!I263</f>
        <v>0</v>
      </c>
      <c r="E33" s="270"/>
      <c r="F33" s="636">
        <f>ПЛАН!K263</f>
        <v>0</v>
      </c>
    </row>
    <row r="34" spans="1:6" ht="18.75">
      <c r="A34" s="60" t="s">
        <v>130</v>
      </c>
      <c r="B34" s="625">
        <f t="shared" si="0"/>
        <v>0</v>
      </c>
      <c r="C34" s="627">
        <f>ПЛАН!H265</f>
        <v>0</v>
      </c>
      <c r="D34" s="627">
        <f>ПЛАН!I265</f>
        <v>0</v>
      </c>
      <c r="E34" s="270"/>
      <c r="F34" s="636">
        <f>ПЛАН!K265</f>
        <v>0</v>
      </c>
    </row>
    <row r="35" spans="1:6" ht="19.5" thickBot="1">
      <c r="A35" s="63" t="s">
        <v>335</v>
      </c>
      <c r="B35" s="625"/>
      <c r="C35" s="631"/>
      <c r="D35" s="631"/>
      <c r="E35" s="631"/>
      <c r="F35" s="640"/>
    </row>
    <row r="36" spans="1:6" ht="21" thickBot="1">
      <c r="A36" s="69" t="s">
        <v>210</v>
      </c>
      <c r="B36" s="632">
        <f>B37+B38+B39+B40+B41+B42+B43+B44</f>
        <v>60125.4</v>
      </c>
      <c r="C36" s="632">
        <f>C37+C38+C39+C40+C41+C42+C43+C44</f>
        <v>0</v>
      </c>
      <c r="D36" s="632">
        <f>D37+D38+D39+D40+D41+D42+D43+D44</f>
        <v>0</v>
      </c>
      <c r="E36" s="632">
        <f>E37+E38+E39+E40+E41+E42+E43+E44</f>
        <v>60125.4</v>
      </c>
      <c r="F36" s="632">
        <f>F37+F38+F39+F40+F41+F42+F43+F44</f>
        <v>0</v>
      </c>
    </row>
    <row r="37" spans="1:6" ht="18.75">
      <c r="A37" s="58" t="s">
        <v>132</v>
      </c>
      <c r="B37" s="627">
        <f>ПЛАН!G274</f>
        <v>17475.6</v>
      </c>
      <c r="C37" s="627"/>
      <c r="D37" s="627"/>
      <c r="E37" s="627">
        <f>ПЛАН!J274</f>
        <v>17475.6</v>
      </c>
      <c r="F37" s="627">
        <f>ПЛАН!K274</f>
        <v>0</v>
      </c>
    </row>
    <row r="38" spans="1:6" ht="18.75">
      <c r="A38" s="60" t="s">
        <v>134</v>
      </c>
      <c r="B38" s="627">
        <f>ПЛАН!G276</f>
        <v>0</v>
      </c>
      <c r="C38" s="627"/>
      <c r="D38" s="627"/>
      <c r="E38" s="627">
        <f>ПЛАН!J276</f>
        <v>0</v>
      </c>
      <c r="F38" s="627">
        <f>ПЛАН!K276</f>
        <v>0</v>
      </c>
    </row>
    <row r="39" spans="1:6" ht="18.75">
      <c r="A39" s="60" t="s">
        <v>161</v>
      </c>
      <c r="B39" s="627">
        <f>ПЛАН!G281</f>
        <v>0</v>
      </c>
      <c r="C39" s="627"/>
      <c r="D39" s="627"/>
      <c r="E39" s="627">
        <f>ПЛАН!J281</f>
        <v>0</v>
      </c>
      <c r="F39" s="627">
        <f>ПЛАН!K281</f>
        <v>0</v>
      </c>
    </row>
    <row r="40" spans="1:6" ht="18.75">
      <c r="A40" s="60" t="s">
        <v>211</v>
      </c>
      <c r="B40" s="627">
        <f>ПЛАН!G286</f>
        <v>0</v>
      </c>
      <c r="C40" s="627"/>
      <c r="D40" s="627"/>
      <c r="E40" s="627">
        <f>ПЛАН!J286</f>
        <v>0</v>
      </c>
      <c r="F40" s="627">
        <f>ПЛАН!K286</f>
        <v>0</v>
      </c>
    </row>
    <row r="41" spans="1:6" ht="18.75">
      <c r="A41" s="60" t="s">
        <v>65</v>
      </c>
      <c r="B41" s="627">
        <f>ПЛАН!G293</f>
        <v>21149.800000000003</v>
      </c>
      <c r="C41" s="627"/>
      <c r="D41" s="627"/>
      <c r="E41" s="627">
        <f>ПЛАН!J293</f>
        <v>21149.800000000003</v>
      </c>
      <c r="F41" s="627">
        <f>ПЛАН!K293</f>
        <v>0</v>
      </c>
    </row>
    <row r="42" spans="1:6" ht="18.75">
      <c r="A42" s="59" t="s">
        <v>212</v>
      </c>
      <c r="B42" s="627">
        <f>ПЛАН!G294</f>
        <v>9500</v>
      </c>
      <c r="C42" s="627"/>
      <c r="D42" s="627"/>
      <c r="E42" s="627">
        <f>ПЛАН!J294</f>
        <v>9500</v>
      </c>
      <c r="F42" s="627">
        <f>ПЛАН!K294</f>
        <v>0</v>
      </c>
    </row>
    <row r="43" spans="1:6" ht="18" customHeight="1">
      <c r="A43" s="70" t="s">
        <v>213</v>
      </c>
      <c r="B43" s="627">
        <f>ПЛАН!G295</f>
        <v>4500</v>
      </c>
      <c r="C43" s="627"/>
      <c r="D43" s="627"/>
      <c r="E43" s="627">
        <f>ПЛАН!J295</f>
        <v>4500</v>
      </c>
      <c r="F43" s="627">
        <f>ПЛАН!K295</f>
        <v>0</v>
      </c>
    </row>
    <row r="44" spans="1:6" ht="18.75">
      <c r="A44" s="70" t="s">
        <v>64</v>
      </c>
      <c r="B44" s="627">
        <f>ПЛАН!G296</f>
        <v>7500</v>
      </c>
      <c r="C44" s="627"/>
      <c r="D44" s="627"/>
      <c r="E44" s="627">
        <f>ПЛАН!J296</f>
        <v>7500</v>
      </c>
      <c r="F44" s="627">
        <f>ПЛАН!K296</f>
        <v>0</v>
      </c>
    </row>
    <row r="45" spans="1:6" ht="18.75">
      <c r="A45" s="71" t="s">
        <v>335</v>
      </c>
      <c r="B45" s="628"/>
      <c r="C45" s="633"/>
      <c r="D45" s="633"/>
      <c r="E45" s="270"/>
      <c r="F45" s="633"/>
    </row>
    <row r="46" spans="1:6" ht="23.25" thickBot="1">
      <c r="A46" s="72" t="s">
        <v>191</v>
      </c>
      <c r="B46" s="73">
        <f>B9+B20+B25+B36</f>
        <v>81736.5</v>
      </c>
      <c r="C46" s="73">
        <f>C9+C20+C25+C36</f>
        <v>0</v>
      </c>
      <c r="D46" s="73">
        <f>D9+D20+D25+D36</f>
        <v>0</v>
      </c>
      <c r="E46" s="73">
        <f>E9+E20+E25+E36</f>
        <v>81736.5</v>
      </c>
      <c r="F46" s="634">
        <f>F9+F20+F25+F36</f>
        <v>0</v>
      </c>
    </row>
    <row r="47" spans="1:6" ht="30.75" customHeight="1">
      <c r="A47" s="1514" t="s">
        <v>253</v>
      </c>
      <c r="B47" s="1515"/>
      <c r="C47" s="1515"/>
      <c r="D47" s="1515"/>
      <c r="E47" s="1515"/>
      <c r="F47" s="1515"/>
    </row>
  </sheetData>
  <sheetProtection/>
  <mergeCells count="9">
    <mergeCell ref="D2:F2"/>
    <mergeCell ref="D3:F3"/>
    <mergeCell ref="D1:E1"/>
    <mergeCell ref="A47:F47"/>
    <mergeCell ref="A4:F4"/>
    <mergeCell ref="A5:F5"/>
    <mergeCell ref="A7:A8"/>
    <mergeCell ref="B7:B8"/>
    <mergeCell ref="C7:F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313"/>
  <sheetViews>
    <sheetView showZeros="0" zoomScale="57" zoomScaleNormal="57" zoomScaleSheetLayoutView="40"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7" sqref="P57:S59"/>
    </sheetView>
  </sheetViews>
  <sheetFormatPr defaultColWidth="9.00390625" defaultRowHeight="35.25" customHeight="1"/>
  <cols>
    <col min="1" max="1" width="5.125" style="192" customWidth="1"/>
    <col min="2" max="2" width="73.875" style="192" customWidth="1"/>
    <col min="3" max="3" width="10.625" style="192" customWidth="1"/>
    <col min="4" max="4" width="9.75390625" style="192" customWidth="1"/>
    <col min="5" max="5" width="14.125" style="192" customWidth="1"/>
    <col min="6" max="6" width="16.625" style="192" customWidth="1"/>
    <col min="7" max="7" width="13.75390625" style="192" customWidth="1"/>
    <col min="8" max="8" width="13.875" style="192" customWidth="1"/>
    <col min="9" max="9" width="16.75390625" style="192" customWidth="1"/>
    <col min="10" max="10" width="13.75390625" style="192" customWidth="1"/>
    <col min="11" max="12" width="12.625" style="192" customWidth="1"/>
    <col min="13" max="13" width="13.75390625" style="192" customWidth="1"/>
    <col min="14" max="14" width="11.25390625" style="192" customWidth="1"/>
    <col min="15" max="15" width="12.125" style="192" customWidth="1"/>
    <col min="16" max="16" width="12.75390625" style="192" customWidth="1"/>
    <col min="17" max="17" width="15.125" style="192" customWidth="1"/>
    <col min="18" max="18" width="12.75390625" style="192" customWidth="1"/>
    <col min="19" max="19" width="15.125" style="192" customWidth="1"/>
    <col min="20" max="16384" width="9.125" style="192" customWidth="1"/>
  </cols>
  <sheetData>
    <row r="1" spans="1:17" s="239" customFormat="1" ht="35.25" customHeight="1" thickBot="1">
      <c r="A1" s="238"/>
      <c r="B1" s="1535" t="s">
        <v>565</v>
      </c>
      <c r="C1" s="1535"/>
      <c r="D1" s="1535"/>
      <c r="E1" s="1535"/>
      <c r="F1" s="1535"/>
      <c r="G1" s="1535"/>
      <c r="H1" s="1535"/>
      <c r="I1" s="1535"/>
      <c r="J1" s="1535"/>
      <c r="K1" s="1535"/>
      <c r="L1" s="1535"/>
      <c r="M1" s="1535"/>
      <c r="N1" s="1535"/>
      <c r="O1" s="1535"/>
      <c r="P1" s="1535"/>
      <c r="Q1" s="1535"/>
    </row>
    <row r="2" spans="1:19" ht="35.25" customHeight="1" thickTop="1">
      <c r="A2" s="1536" t="s">
        <v>0</v>
      </c>
      <c r="B2" s="1539" t="s">
        <v>1</v>
      </c>
      <c r="C2" s="1542" t="s">
        <v>2</v>
      </c>
      <c r="D2" s="1543" t="s">
        <v>3</v>
      </c>
      <c r="E2" s="1546" t="s">
        <v>564</v>
      </c>
      <c r="F2" s="1547"/>
      <c r="G2" s="1548"/>
      <c r="H2" s="1546" t="s">
        <v>162</v>
      </c>
      <c r="I2" s="1547"/>
      <c r="J2" s="1547"/>
      <c r="K2" s="1548"/>
      <c r="L2" s="1598" t="s">
        <v>163</v>
      </c>
      <c r="M2" s="1547"/>
      <c r="N2" s="1547"/>
      <c r="O2" s="1547"/>
      <c r="P2" s="1547"/>
      <c r="Q2" s="1547"/>
      <c r="R2" s="1599"/>
      <c r="S2" s="1600"/>
    </row>
    <row r="3" spans="1:19" ht="35.25" customHeight="1">
      <c r="A3" s="1537"/>
      <c r="B3" s="1540"/>
      <c r="C3" s="1526"/>
      <c r="D3" s="1544"/>
      <c r="E3" s="1549" t="s">
        <v>41</v>
      </c>
      <c r="F3" s="1526" t="s">
        <v>179</v>
      </c>
      <c r="G3" s="1528" t="s">
        <v>164</v>
      </c>
      <c r="H3" s="1549" t="s">
        <v>165</v>
      </c>
      <c r="I3" s="1526" t="s">
        <v>166</v>
      </c>
      <c r="J3" s="1526" t="s">
        <v>178</v>
      </c>
      <c r="K3" s="1528" t="s">
        <v>167</v>
      </c>
      <c r="L3" s="1601" t="s">
        <v>168</v>
      </c>
      <c r="M3" s="1540"/>
      <c r="N3" s="1540" t="s">
        <v>243</v>
      </c>
      <c r="O3" s="1540"/>
      <c r="P3" s="1540" t="s">
        <v>244</v>
      </c>
      <c r="Q3" s="1540"/>
      <c r="R3" s="1540" t="s">
        <v>245</v>
      </c>
      <c r="S3" s="1597"/>
    </row>
    <row r="4" spans="1:19" ht="35.25" customHeight="1" thickBot="1">
      <c r="A4" s="1538"/>
      <c r="B4" s="1541"/>
      <c r="C4" s="1527"/>
      <c r="D4" s="1545"/>
      <c r="E4" s="1550"/>
      <c r="F4" s="1527"/>
      <c r="G4" s="1529"/>
      <c r="H4" s="1550"/>
      <c r="I4" s="1527"/>
      <c r="J4" s="1527"/>
      <c r="K4" s="1529"/>
      <c r="L4" s="357" t="s">
        <v>41</v>
      </c>
      <c r="M4" s="356" t="s">
        <v>181</v>
      </c>
      <c r="N4" s="358" t="s">
        <v>41</v>
      </c>
      <c r="O4" s="356" t="s">
        <v>181</v>
      </c>
      <c r="P4" s="358" t="s">
        <v>41</v>
      </c>
      <c r="Q4" s="356" t="s">
        <v>181</v>
      </c>
      <c r="R4" s="358" t="s">
        <v>41</v>
      </c>
      <c r="S4" s="359" t="s">
        <v>181</v>
      </c>
    </row>
    <row r="5" spans="1:19" ht="35.25" customHeight="1">
      <c r="A5" s="348">
        <v>1</v>
      </c>
      <c r="B5" s="349">
        <v>2</v>
      </c>
      <c r="C5" s="349">
        <v>3</v>
      </c>
      <c r="D5" s="350">
        <v>4</v>
      </c>
      <c r="E5" s="351">
        <v>5</v>
      </c>
      <c r="F5" s="349">
        <v>6</v>
      </c>
      <c r="G5" s="352">
        <v>7</v>
      </c>
      <c r="H5" s="351">
        <v>8</v>
      </c>
      <c r="I5" s="349">
        <v>9</v>
      </c>
      <c r="J5" s="349">
        <v>10</v>
      </c>
      <c r="K5" s="352">
        <v>11</v>
      </c>
      <c r="L5" s="353">
        <v>12</v>
      </c>
      <c r="M5" s="354">
        <v>13</v>
      </c>
      <c r="N5" s="354">
        <v>14</v>
      </c>
      <c r="O5" s="354">
        <v>15</v>
      </c>
      <c r="P5" s="354">
        <v>16</v>
      </c>
      <c r="Q5" s="354">
        <v>17</v>
      </c>
      <c r="R5" s="354">
        <v>18</v>
      </c>
      <c r="S5" s="355">
        <v>19</v>
      </c>
    </row>
    <row r="6" spans="1:19" ht="35.25" customHeight="1" thickBot="1">
      <c r="A6" s="1602" t="s">
        <v>104</v>
      </c>
      <c r="B6" s="1603"/>
      <c r="C6" s="360"/>
      <c r="D6" s="361" t="s">
        <v>169</v>
      </c>
      <c r="E6" s="362"/>
      <c r="F6" s="363"/>
      <c r="G6" s="364"/>
      <c r="H6" s="362"/>
      <c r="I6" s="363"/>
      <c r="J6" s="363"/>
      <c r="K6" s="364"/>
      <c r="L6" s="365"/>
      <c r="M6" s="363"/>
      <c r="N6" s="363"/>
      <c r="O6" s="363"/>
      <c r="P6" s="363"/>
      <c r="Q6" s="363"/>
      <c r="R6" s="363"/>
      <c r="S6" s="366"/>
    </row>
    <row r="7" spans="1:19" ht="35.25" customHeight="1">
      <c r="A7" s="367"/>
      <c r="B7" s="193" t="s">
        <v>66</v>
      </c>
      <c r="C7" s="368"/>
      <c r="D7" s="369"/>
      <c r="E7" s="370"/>
      <c r="F7" s="371"/>
      <c r="G7" s="372"/>
      <c r="H7" s="370"/>
      <c r="I7" s="371"/>
      <c r="J7" s="371"/>
      <c r="K7" s="372"/>
      <c r="L7" s="373"/>
      <c r="M7" s="371"/>
      <c r="N7" s="371"/>
      <c r="O7" s="371"/>
      <c r="P7" s="371"/>
      <c r="Q7" s="371"/>
      <c r="R7" s="371"/>
      <c r="S7" s="374"/>
    </row>
    <row r="8" spans="1:19" ht="35.25" customHeight="1">
      <c r="A8" s="263">
        <v>1</v>
      </c>
      <c r="B8" s="2" t="s">
        <v>4</v>
      </c>
      <c r="C8" s="74">
        <v>10</v>
      </c>
      <c r="D8" s="277" t="s">
        <v>5</v>
      </c>
      <c r="E8" s="296"/>
      <c r="F8" s="88"/>
      <c r="G8" s="297">
        <f>M8+O8+Q8+S8</f>
        <v>0</v>
      </c>
      <c r="H8" s="298"/>
      <c r="I8" s="13"/>
      <c r="J8" s="102">
        <f>G8-K8</f>
        <v>0</v>
      </c>
      <c r="K8" s="301"/>
      <c r="L8" s="283"/>
      <c r="M8" s="13"/>
      <c r="N8" s="13"/>
      <c r="O8" s="13"/>
      <c r="P8" s="13"/>
      <c r="Q8" s="13"/>
      <c r="R8" s="13"/>
      <c r="S8" s="240"/>
    </row>
    <row r="9" spans="1:19" ht="35.25" customHeight="1">
      <c r="A9" s="263">
        <v>2</v>
      </c>
      <c r="B9" s="2" t="s">
        <v>6</v>
      </c>
      <c r="C9" s="74">
        <v>20</v>
      </c>
      <c r="D9" s="277" t="s">
        <v>5</v>
      </c>
      <c r="E9" s="296"/>
      <c r="F9" s="88"/>
      <c r="G9" s="297">
        <f aca="true" t="shared" si="0" ref="G9:G16">M9+O9+Q9+S9</f>
        <v>0</v>
      </c>
      <c r="H9" s="298"/>
      <c r="I9" s="13"/>
      <c r="J9" s="102">
        <f aca="true" t="shared" si="1" ref="J9:J16">G9-K9</f>
        <v>0</v>
      </c>
      <c r="K9" s="301"/>
      <c r="L9" s="283"/>
      <c r="M9" s="13"/>
      <c r="N9" s="13"/>
      <c r="O9" s="13"/>
      <c r="P9" s="13"/>
      <c r="Q9" s="13"/>
      <c r="R9" s="13"/>
      <c r="S9" s="240"/>
    </row>
    <row r="10" spans="1:19" ht="35.25" customHeight="1">
      <c r="A10" s="263">
        <v>3</v>
      </c>
      <c r="B10" s="2" t="s">
        <v>7</v>
      </c>
      <c r="C10" s="74">
        <v>30</v>
      </c>
      <c r="D10" s="277" t="s">
        <v>5</v>
      </c>
      <c r="E10" s="296"/>
      <c r="F10" s="88"/>
      <c r="G10" s="297">
        <f t="shared" si="0"/>
        <v>0</v>
      </c>
      <c r="H10" s="298"/>
      <c r="I10" s="13"/>
      <c r="J10" s="102">
        <f t="shared" si="1"/>
        <v>0</v>
      </c>
      <c r="K10" s="301"/>
      <c r="L10" s="283"/>
      <c r="M10" s="13"/>
      <c r="N10" s="13"/>
      <c r="O10" s="13"/>
      <c r="P10" s="13"/>
      <c r="Q10" s="13"/>
      <c r="R10" s="13"/>
      <c r="S10" s="240"/>
    </row>
    <row r="11" spans="1:19" ht="35.25" customHeight="1">
      <c r="A11" s="263">
        <v>4</v>
      </c>
      <c r="B11" s="2" t="s">
        <v>8</v>
      </c>
      <c r="C11" s="74">
        <v>40</v>
      </c>
      <c r="D11" s="277" t="s">
        <v>9</v>
      </c>
      <c r="E11" s="298" t="s">
        <v>62</v>
      </c>
      <c r="F11" s="88"/>
      <c r="G11" s="297">
        <f t="shared" si="0"/>
        <v>0</v>
      </c>
      <c r="H11" s="298"/>
      <c r="I11" s="13"/>
      <c r="J11" s="102">
        <f t="shared" si="1"/>
        <v>0</v>
      </c>
      <c r="K11" s="118"/>
      <c r="L11" s="288" t="s">
        <v>62</v>
      </c>
      <c r="M11" s="89"/>
      <c r="N11" s="89" t="s">
        <v>62</v>
      </c>
      <c r="O11" s="89"/>
      <c r="P11" s="89" t="s">
        <v>62</v>
      </c>
      <c r="Q11" s="89"/>
      <c r="R11" s="89" t="s">
        <v>62</v>
      </c>
      <c r="S11" s="241"/>
    </row>
    <row r="12" spans="1:19" ht="35.25" customHeight="1">
      <c r="A12" s="263">
        <v>5</v>
      </c>
      <c r="B12" s="2" t="s">
        <v>10</v>
      </c>
      <c r="C12" s="74">
        <v>50</v>
      </c>
      <c r="D12" s="278" t="s">
        <v>9</v>
      </c>
      <c r="E12" s="298" t="s">
        <v>62</v>
      </c>
      <c r="F12" s="88"/>
      <c r="G12" s="297">
        <f t="shared" si="0"/>
        <v>0</v>
      </c>
      <c r="H12" s="298"/>
      <c r="I12" s="13"/>
      <c r="J12" s="102">
        <f t="shared" si="1"/>
        <v>0</v>
      </c>
      <c r="K12" s="118"/>
      <c r="L12" s="288" t="s">
        <v>62</v>
      </c>
      <c r="M12" s="89"/>
      <c r="N12" s="89" t="s">
        <v>62</v>
      </c>
      <c r="O12" s="89"/>
      <c r="P12" s="89" t="s">
        <v>62</v>
      </c>
      <c r="Q12" s="89"/>
      <c r="R12" s="89" t="s">
        <v>62</v>
      </c>
      <c r="S12" s="241"/>
    </row>
    <row r="13" spans="1:19" ht="35.25" customHeight="1">
      <c r="A13" s="263">
        <v>6</v>
      </c>
      <c r="B13" s="2" t="s">
        <v>42</v>
      </c>
      <c r="C13" s="74">
        <v>60</v>
      </c>
      <c r="D13" s="278"/>
      <c r="E13" s="298"/>
      <c r="F13" s="88"/>
      <c r="G13" s="297">
        <f t="shared" si="0"/>
        <v>190</v>
      </c>
      <c r="H13" s="298"/>
      <c r="I13" s="13"/>
      <c r="J13" s="102">
        <f t="shared" si="1"/>
        <v>190</v>
      </c>
      <c r="K13" s="118"/>
      <c r="L13" s="288"/>
      <c r="M13" s="89"/>
      <c r="N13" s="89"/>
      <c r="O13" s="89"/>
      <c r="P13" s="89"/>
      <c r="Q13" s="89"/>
      <c r="R13" s="89"/>
      <c r="S13" s="241">
        <v>190</v>
      </c>
    </row>
    <row r="14" spans="1:19" ht="35.25" customHeight="1">
      <c r="A14" s="263">
        <v>7</v>
      </c>
      <c r="B14" s="3" t="s">
        <v>43</v>
      </c>
      <c r="C14" s="74">
        <v>70</v>
      </c>
      <c r="D14" s="277" t="s">
        <v>9</v>
      </c>
      <c r="E14" s="298" t="s">
        <v>62</v>
      </c>
      <c r="F14" s="88"/>
      <c r="G14" s="297">
        <f t="shared" si="0"/>
        <v>0</v>
      </c>
      <c r="H14" s="298"/>
      <c r="I14" s="13"/>
      <c r="J14" s="102">
        <f t="shared" si="1"/>
        <v>0</v>
      </c>
      <c r="K14" s="118"/>
      <c r="L14" s="288" t="s">
        <v>62</v>
      </c>
      <c r="M14" s="89"/>
      <c r="N14" s="89" t="s">
        <v>62</v>
      </c>
      <c r="O14" s="89"/>
      <c r="P14" s="89" t="s">
        <v>62</v>
      </c>
      <c r="Q14" s="89"/>
      <c r="R14" s="89" t="s">
        <v>62</v>
      </c>
      <c r="S14" s="241"/>
    </row>
    <row r="15" spans="1:19" ht="35.25" customHeight="1">
      <c r="A15" s="263">
        <v>8</v>
      </c>
      <c r="B15" s="2" t="s">
        <v>44</v>
      </c>
      <c r="C15" s="74">
        <v>80</v>
      </c>
      <c r="D15" s="277"/>
      <c r="E15" s="298" t="s">
        <v>62</v>
      </c>
      <c r="F15" s="88"/>
      <c r="G15" s="297">
        <f t="shared" si="0"/>
        <v>0</v>
      </c>
      <c r="H15" s="298"/>
      <c r="I15" s="13"/>
      <c r="J15" s="102">
        <f t="shared" si="1"/>
        <v>0</v>
      </c>
      <c r="K15" s="118"/>
      <c r="L15" s="288" t="s">
        <v>62</v>
      </c>
      <c r="M15" s="89"/>
      <c r="N15" s="89" t="s">
        <v>62</v>
      </c>
      <c r="O15" s="89"/>
      <c r="P15" s="89" t="s">
        <v>62</v>
      </c>
      <c r="Q15" s="89"/>
      <c r="R15" s="89" t="s">
        <v>62</v>
      </c>
      <c r="S15" s="241"/>
    </row>
    <row r="16" spans="1:19" ht="35.25" customHeight="1" thickBot="1">
      <c r="A16" s="379">
        <v>9</v>
      </c>
      <c r="B16" s="4" t="s">
        <v>45</v>
      </c>
      <c r="C16" s="203">
        <v>90</v>
      </c>
      <c r="D16" s="380" t="s">
        <v>9</v>
      </c>
      <c r="E16" s="381" t="s">
        <v>62</v>
      </c>
      <c r="F16" s="90"/>
      <c r="G16" s="382">
        <f t="shared" si="0"/>
        <v>96</v>
      </c>
      <c r="H16" s="381"/>
      <c r="I16" s="15"/>
      <c r="J16" s="383">
        <f t="shared" si="1"/>
        <v>96</v>
      </c>
      <c r="K16" s="120"/>
      <c r="L16" s="384" t="s">
        <v>62</v>
      </c>
      <c r="M16" s="91">
        <v>96</v>
      </c>
      <c r="N16" s="91" t="s">
        <v>62</v>
      </c>
      <c r="O16" s="91"/>
      <c r="P16" s="91" t="s">
        <v>62</v>
      </c>
      <c r="Q16" s="91"/>
      <c r="R16" s="91" t="s">
        <v>62</v>
      </c>
      <c r="S16" s="242"/>
    </row>
    <row r="17" spans="1:19" ht="35.25" customHeight="1" thickBot="1">
      <c r="A17" s="257"/>
      <c r="B17" s="396" t="s">
        <v>76</v>
      </c>
      <c r="C17" s="204">
        <v>100</v>
      </c>
      <c r="D17" s="231" t="s">
        <v>9</v>
      </c>
      <c r="E17" s="397" t="s">
        <v>62</v>
      </c>
      <c r="F17" s="94"/>
      <c r="G17" s="398">
        <f>SUM(G8:G16)</f>
        <v>286</v>
      </c>
      <c r="H17" s="399">
        <f aca="true" t="shared" si="2" ref="H17:S17">SUM(H8:H16)</f>
        <v>0</v>
      </c>
      <c r="I17" s="92">
        <f t="shared" si="2"/>
        <v>0</v>
      </c>
      <c r="J17" s="92">
        <f t="shared" si="2"/>
        <v>286</v>
      </c>
      <c r="K17" s="398">
        <f t="shared" si="2"/>
        <v>0</v>
      </c>
      <c r="L17" s="400" t="s">
        <v>62</v>
      </c>
      <c r="M17" s="92">
        <f t="shared" si="2"/>
        <v>96</v>
      </c>
      <c r="N17" s="95" t="s">
        <v>62</v>
      </c>
      <c r="O17" s="92">
        <f t="shared" si="2"/>
        <v>0</v>
      </c>
      <c r="P17" s="95" t="s">
        <v>62</v>
      </c>
      <c r="Q17" s="92">
        <f t="shared" si="2"/>
        <v>0</v>
      </c>
      <c r="R17" s="95" t="s">
        <v>62</v>
      </c>
      <c r="S17" s="243">
        <f t="shared" si="2"/>
        <v>190</v>
      </c>
    </row>
    <row r="18" spans="1:19" ht="35.25" customHeight="1" thickBot="1">
      <c r="A18" s="385"/>
      <c r="B18" s="386" t="s">
        <v>46</v>
      </c>
      <c r="C18" s="387">
        <v>110</v>
      </c>
      <c r="D18" s="388" t="s">
        <v>9</v>
      </c>
      <c r="E18" s="389" t="s">
        <v>62</v>
      </c>
      <c r="F18" s="390"/>
      <c r="G18" s="391">
        <f>M18+O18+Q18+S18</f>
        <v>0</v>
      </c>
      <c r="H18" s="389"/>
      <c r="I18" s="392"/>
      <c r="J18" s="392"/>
      <c r="K18" s="393"/>
      <c r="L18" s="394" t="s">
        <v>62</v>
      </c>
      <c r="M18" s="392"/>
      <c r="N18" s="392" t="s">
        <v>62</v>
      </c>
      <c r="O18" s="392"/>
      <c r="P18" s="392" t="s">
        <v>62</v>
      </c>
      <c r="Q18" s="392"/>
      <c r="R18" s="392" t="s">
        <v>62</v>
      </c>
      <c r="S18" s="395"/>
    </row>
    <row r="19" spans="1:19" ht="35.25" customHeight="1">
      <c r="A19" s="244"/>
      <c r="B19" s="193" t="s">
        <v>197</v>
      </c>
      <c r="C19" s="194"/>
      <c r="D19" s="401"/>
      <c r="E19" s="402"/>
      <c r="F19" s="196"/>
      <c r="G19" s="403"/>
      <c r="H19" s="402"/>
      <c r="I19" s="195"/>
      <c r="J19" s="195"/>
      <c r="K19" s="403"/>
      <c r="L19" s="404"/>
      <c r="M19" s="195"/>
      <c r="N19" s="195"/>
      <c r="O19" s="195"/>
      <c r="P19" s="195"/>
      <c r="Q19" s="112"/>
      <c r="R19" s="195"/>
      <c r="S19" s="245"/>
    </row>
    <row r="20" spans="1:19" ht="35.25" customHeight="1">
      <c r="A20" s="1552">
        <v>1</v>
      </c>
      <c r="B20" s="1553" t="s">
        <v>93</v>
      </c>
      <c r="C20" s="75">
        <v>120</v>
      </c>
      <c r="D20" s="279" t="s">
        <v>5</v>
      </c>
      <c r="E20" s="302">
        <f>E22+E24+E26+E28</f>
        <v>311</v>
      </c>
      <c r="F20" s="106"/>
      <c r="G20" s="303"/>
      <c r="H20" s="340"/>
      <c r="I20" s="106"/>
      <c r="J20" s="106"/>
      <c r="K20" s="303"/>
      <c r="L20" s="329">
        <f>L22+L24+L26+L28</f>
        <v>28</v>
      </c>
      <c r="M20" s="106"/>
      <c r="N20" s="105">
        <f>N22+N24+N26+N28</f>
        <v>111</v>
      </c>
      <c r="O20" s="106"/>
      <c r="P20" s="105">
        <f>P22+P24+P26+P28</f>
        <v>127</v>
      </c>
      <c r="Q20" s="106"/>
      <c r="R20" s="105">
        <f>R22+R24+R26+R28</f>
        <v>45</v>
      </c>
      <c r="S20" s="246"/>
    </row>
    <row r="21" spans="1:19" ht="35.25" customHeight="1">
      <c r="A21" s="1552"/>
      <c r="B21" s="1554"/>
      <c r="C21" s="75">
        <v>121</v>
      </c>
      <c r="D21" s="279" t="s">
        <v>11</v>
      </c>
      <c r="E21" s="302">
        <f>E23+E25+E27+E29</f>
        <v>4044</v>
      </c>
      <c r="F21" s="102">
        <f>IF(E21=0,,ROUND(G21/E21*1000,1))</f>
        <v>107</v>
      </c>
      <c r="G21" s="300">
        <f>G23+G25+G27+G29</f>
        <v>432.69999999999993</v>
      </c>
      <c r="H21" s="340"/>
      <c r="I21" s="106"/>
      <c r="J21" s="102">
        <f>G21-K21</f>
        <v>432.69999999999993</v>
      </c>
      <c r="K21" s="303"/>
      <c r="L21" s="329">
        <f>L23+L25+L27+L29</f>
        <v>286</v>
      </c>
      <c r="M21" s="107">
        <f>M23+M25+M27+M29</f>
        <v>35</v>
      </c>
      <c r="N21" s="105">
        <f>N23+N25+N27+N29</f>
        <v>1143</v>
      </c>
      <c r="O21" s="107">
        <f>O23+O25+O27+O29</f>
        <v>139.7</v>
      </c>
      <c r="P21" s="105">
        <f>P23+P25+P27+P29</f>
        <v>1733</v>
      </c>
      <c r="Q21" s="107">
        <f>Q23+Q25+Q27+Q29</f>
        <v>181</v>
      </c>
      <c r="R21" s="105">
        <f>R23+R25+R27+R29</f>
        <v>882</v>
      </c>
      <c r="S21" s="247">
        <f>S23+S25+S27+S29</f>
        <v>77</v>
      </c>
    </row>
    <row r="22" spans="1:19" ht="35.25" customHeight="1">
      <c r="A22" s="1552"/>
      <c r="B22" s="1532" t="s">
        <v>94</v>
      </c>
      <c r="C22" s="7">
        <v>130</v>
      </c>
      <c r="D22" s="280" t="s">
        <v>5</v>
      </c>
      <c r="E22" s="304">
        <f>L22+N22+P22+R22</f>
        <v>141</v>
      </c>
      <c r="F22" s="87"/>
      <c r="G22" s="305"/>
      <c r="H22" s="341"/>
      <c r="I22" s="109"/>
      <c r="J22" s="109"/>
      <c r="K22" s="130"/>
      <c r="L22" s="285">
        <v>14</v>
      </c>
      <c r="M22" s="13"/>
      <c r="N22" s="87">
        <v>56</v>
      </c>
      <c r="O22" s="13"/>
      <c r="P22" s="87">
        <v>56</v>
      </c>
      <c r="Q22" s="13"/>
      <c r="R22" s="87">
        <v>15</v>
      </c>
      <c r="S22" s="142"/>
    </row>
    <row r="23" spans="1:19" ht="35.25" customHeight="1">
      <c r="A23" s="1552"/>
      <c r="B23" s="1532"/>
      <c r="C23" s="7">
        <v>131</v>
      </c>
      <c r="D23" s="280" t="s">
        <v>11</v>
      </c>
      <c r="E23" s="304">
        <f aca="true" t="shared" si="3" ref="E23:E29">L23+N23+P23+R23</f>
        <v>1044</v>
      </c>
      <c r="F23" s="102">
        <f>IF(E23=0,,ROUND(G23/E23*1000,1))</f>
        <v>119.1</v>
      </c>
      <c r="G23" s="306">
        <f>M23+O23+Q23+S23</f>
        <v>124.29999999999998</v>
      </c>
      <c r="H23" s="310"/>
      <c r="I23" s="87"/>
      <c r="J23" s="102">
        <f>G23-K23</f>
        <v>124.29999999999998</v>
      </c>
      <c r="K23" s="130"/>
      <c r="L23" s="330">
        <v>104</v>
      </c>
      <c r="M23" s="13">
        <v>12.4</v>
      </c>
      <c r="N23" s="110">
        <v>415</v>
      </c>
      <c r="O23" s="13">
        <v>49.4</v>
      </c>
      <c r="P23" s="110">
        <v>415</v>
      </c>
      <c r="Q23" s="13">
        <v>49.4</v>
      </c>
      <c r="R23" s="110">
        <v>110</v>
      </c>
      <c r="S23" s="142">
        <v>13.1</v>
      </c>
    </row>
    <row r="24" spans="1:19" ht="35.25" customHeight="1">
      <c r="A24" s="1552"/>
      <c r="B24" s="1532" t="s">
        <v>95</v>
      </c>
      <c r="C24" s="7">
        <v>110</v>
      </c>
      <c r="D24" s="280" t="s">
        <v>5</v>
      </c>
      <c r="E24" s="304">
        <f t="shared" si="3"/>
        <v>138</v>
      </c>
      <c r="F24" s="87"/>
      <c r="G24" s="301"/>
      <c r="H24" s="341"/>
      <c r="I24" s="109"/>
      <c r="J24" s="109"/>
      <c r="K24" s="130"/>
      <c r="L24" s="285">
        <v>14</v>
      </c>
      <c r="M24" s="13"/>
      <c r="N24" s="87">
        <v>55</v>
      </c>
      <c r="O24" s="13"/>
      <c r="P24" s="87">
        <v>55</v>
      </c>
      <c r="Q24" s="13"/>
      <c r="R24" s="87">
        <v>14</v>
      </c>
      <c r="S24" s="142"/>
    </row>
    <row r="25" spans="1:19" ht="35.25" customHeight="1">
      <c r="A25" s="1552"/>
      <c r="B25" s="1532"/>
      <c r="C25" s="7">
        <v>141</v>
      </c>
      <c r="D25" s="280" t="s">
        <v>11</v>
      </c>
      <c r="E25" s="304">
        <f t="shared" si="3"/>
        <v>1820</v>
      </c>
      <c r="F25" s="102">
        <f>IF(E25=0,,ROUND(G25/E25*1000,1))</f>
        <v>124.1</v>
      </c>
      <c r="G25" s="306">
        <f>M25+O25+Q25+S25</f>
        <v>225.79999999999998</v>
      </c>
      <c r="H25" s="310"/>
      <c r="I25" s="87"/>
      <c r="J25" s="102">
        <f>G25-K25</f>
        <v>225.79999999999998</v>
      </c>
      <c r="K25" s="130"/>
      <c r="L25" s="330">
        <v>182</v>
      </c>
      <c r="M25" s="13">
        <v>22.6</v>
      </c>
      <c r="N25" s="110">
        <v>728</v>
      </c>
      <c r="O25" s="13">
        <v>90.3</v>
      </c>
      <c r="P25" s="110">
        <v>728</v>
      </c>
      <c r="Q25" s="13">
        <v>90.3</v>
      </c>
      <c r="R25" s="110">
        <v>182</v>
      </c>
      <c r="S25" s="142">
        <v>22.6</v>
      </c>
    </row>
    <row r="26" spans="1:19" ht="35.25" customHeight="1">
      <c r="A26" s="1552"/>
      <c r="B26" s="1532" t="s">
        <v>96</v>
      </c>
      <c r="C26" s="7">
        <v>150</v>
      </c>
      <c r="D26" s="280" t="s">
        <v>5</v>
      </c>
      <c r="E26" s="304">
        <f t="shared" si="3"/>
        <v>0</v>
      </c>
      <c r="F26" s="87"/>
      <c r="G26" s="301"/>
      <c r="H26" s="341"/>
      <c r="I26" s="109"/>
      <c r="J26" s="109"/>
      <c r="K26" s="130"/>
      <c r="L26" s="285"/>
      <c r="M26" s="13"/>
      <c r="N26" s="87"/>
      <c r="O26" s="13"/>
      <c r="P26" s="87"/>
      <c r="Q26" s="13"/>
      <c r="R26" s="87"/>
      <c r="S26" s="142"/>
    </row>
    <row r="27" spans="1:19" ht="35.25" customHeight="1">
      <c r="A27" s="1552"/>
      <c r="B27" s="1532"/>
      <c r="C27" s="7">
        <v>151</v>
      </c>
      <c r="D27" s="280" t="s">
        <v>11</v>
      </c>
      <c r="E27" s="304">
        <f t="shared" si="3"/>
        <v>0</v>
      </c>
      <c r="F27" s="102">
        <f>IF(E27=0,,ROUND(G27/E27*1000,1))</f>
        <v>0</v>
      </c>
      <c r="G27" s="306">
        <f>M27+O27+Q27+S27</f>
        <v>0</v>
      </c>
      <c r="H27" s="310"/>
      <c r="I27" s="87"/>
      <c r="J27" s="102">
        <f>G27-K27</f>
        <v>0</v>
      </c>
      <c r="K27" s="130"/>
      <c r="L27" s="330"/>
      <c r="M27" s="13"/>
      <c r="N27" s="110"/>
      <c r="O27" s="13"/>
      <c r="P27" s="110"/>
      <c r="Q27" s="13"/>
      <c r="R27" s="110"/>
      <c r="S27" s="142"/>
    </row>
    <row r="28" spans="1:19" ht="35.25" customHeight="1">
      <c r="A28" s="1552"/>
      <c r="B28" s="1532" t="s">
        <v>97</v>
      </c>
      <c r="C28" s="7">
        <v>160</v>
      </c>
      <c r="D28" s="280" t="s">
        <v>5</v>
      </c>
      <c r="E28" s="304">
        <f t="shared" si="3"/>
        <v>32</v>
      </c>
      <c r="F28" s="87"/>
      <c r="G28" s="301"/>
      <c r="H28" s="341"/>
      <c r="I28" s="109"/>
      <c r="J28" s="109"/>
      <c r="K28" s="130"/>
      <c r="L28" s="285"/>
      <c r="M28" s="13"/>
      <c r="N28" s="87"/>
      <c r="O28" s="13"/>
      <c r="P28" s="87">
        <v>16</v>
      </c>
      <c r="Q28" s="13"/>
      <c r="R28" s="87">
        <v>16</v>
      </c>
      <c r="S28" s="142"/>
    </row>
    <row r="29" spans="1:19" ht="35.25" customHeight="1">
      <c r="A29" s="1552"/>
      <c r="B29" s="1532"/>
      <c r="C29" s="7">
        <v>161</v>
      </c>
      <c r="D29" s="280" t="s">
        <v>11</v>
      </c>
      <c r="E29" s="304">
        <f t="shared" si="3"/>
        <v>1180</v>
      </c>
      <c r="F29" s="102">
        <f>IF(E29=0,,ROUND(G29/E29*1000,1))</f>
        <v>70</v>
      </c>
      <c r="G29" s="306">
        <f>M29+O29+Q29+S29</f>
        <v>82.6</v>
      </c>
      <c r="H29" s="310"/>
      <c r="I29" s="87"/>
      <c r="J29" s="102">
        <f>G29-K29</f>
        <v>82.6</v>
      </c>
      <c r="K29" s="130"/>
      <c r="L29" s="330"/>
      <c r="M29" s="13"/>
      <c r="N29" s="110"/>
      <c r="O29" s="13"/>
      <c r="P29" s="110">
        <v>590</v>
      </c>
      <c r="Q29" s="13">
        <v>41.3</v>
      </c>
      <c r="R29" s="110">
        <v>590</v>
      </c>
      <c r="S29" s="142">
        <v>41.3</v>
      </c>
    </row>
    <row r="30" spans="1:19" s="77" customFormat="1" ht="35.25" customHeight="1">
      <c r="A30" s="1552">
        <v>2</v>
      </c>
      <c r="B30" s="1554" t="s">
        <v>98</v>
      </c>
      <c r="C30" s="75">
        <v>170</v>
      </c>
      <c r="D30" s="233" t="s">
        <v>5</v>
      </c>
      <c r="E30" s="307">
        <f>E32+E38+E40+E42+E44+E46+E48</f>
        <v>1467</v>
      </c>
      <c r="F30" s="266"/>
      <c r="G30" s="308"/>
      <c r="H30" s="342"/>
      <c r="I30" s="189"/>
      <c r="J30" s="189"/>
      <c r="K30" s="325"/>
      <c r="L30" s="331">
        <f>L32+L38+L40+L42+L44+L46+L48</f>
        <v>326</v>
      </c>
      <c r="M30" s="188"/>
      <c r="N30" s="265">
        <f>N32+N38+N40+N42+N44+N46+N48</f>
        <v>254</v>
      </c>
      <c r="O30" s="267"/>
      <c r="P30" s="265">
        <f>P32+P38+P40+P42+P44+P46+P48</f>
        <v>482</v>
      </c>
      <c r="Q30" s="188"/>
      <c r="R30" s="265">
        <f>R32+R38+R40+R42+R44+R46+R48</f>
        <v>405</v>
      </c>
      <c r="S30" s="163"/>
    </row>
    <row r="31" spans="1:19" s="77" customFormat="1" ht="35.25" customHeight="1">
      <c r="A31" s="1552"/>
      <c r="B31" s="1554"/>
      <c r="C31" s="75">
        <v>171</v>
      </c>
      <c r="D31" s="233" t="s">
        <v>11</v>
      </c>
      <c r="E31" s="302">
        <f>E33+E39+E41+E43+E45+E47+E49</f>
        <v>39196</v>
      </c>
      <c r="F31" s="102">
        <f>IF(E31=0,,ROUND(G31/E31*1000,1))</f>
        <v>84.2</v>
      </c>
      <c r="G31" s="309">
        <f>G33+G39+G41+G43+G45+G47+G49</f>
        <v>3300</v>
      </c>
      <c r="H31" s="324"/>
      <c r="I31" s="188"/>
      <c r="J31" s="102">
        <f>G31-K31</f>
        <v>3300</v>
      </c>
      <c r="K31" s="325"/>
      <c r="L31" s="331">
        <f aca="true" t="shared" si="4" ref="L31:Q31">L33+L39+L41+L43+L45+L47+L49</f>
        <v>9310</v>
      </c>
      <c r="M31" s="267">
        <f t="shared" si="4"/>
        <v>731.8</v>
      </c>
      <c r="N31" s="265">
        <f t="shared" si="4"/>
        <v>4138</v>
      </c>
      <c r="O31" s="267">
        <f t="shared" si="4"/>
        <v>307.8</v>
      </c>
      <c r="P31" s="265">
        <f t="shared" si="4"/>
        <v>10887</v>
      </c>
      <c r="Q31" s="267">
        <f t="shared" si="4"/>
        <v>882.0999999999999</v>
      </c>
      <c r="R31" s="265">
        <f>R33+R39+R41+R43+R45+R47+R49</f>
        <v>14861</v>
      </c>
      <c r="S31" s="149">
        <f>S33+S39+S41+S43+S45+S47+S49</f>
        <v>1378.3</v>
      </c>
    </row>
    <row r="32" spans="1:19" ht="35.25" customHeight="1">
      <c r="A32" s="1552"/>
      <c r="B32" s="1534" t="s">
        <v>99</v>
      </c>
      <c r="C32" s="74">
        <v>180</v>
      </c>
      <c r="D32" s="280" t="s">
        <v>5</v>
      </c>
      <c r="E32" s="304">
        <f>E34+E36</f>
        <v>1217</v>
      </c>
      <c r="F32" s="88"/>
      <c r="G32" s="301"/>
      <c r="H32" s="343"/>
      <c r="I32" s="89"/>
      <c r="J32" s="89"/>
      <c r="K32" s="118"/>
      <c r="L32" s="332">
        <f>L34+L36</f>
        <v>326</v>
      </c>
      <c r="M32" s="89"/>
      <c r="N32" s="268">
        <f>N34+N36</f>
        <v>130</v>
      </c>
      <c r="O32" s="89"/>
      <c r="P32" s="268">
        <f>P34+P36</f>
        <v>356</v>
      </c>
      <c r="Q32" s="89"/>
      <c r="R32" s="268">
        <f>R34+R36</f>
        <v>405</v>
      </c>
      <c r="S32" s="269"/>
    </row>
    <row r="33" spans="1:19" ht="35.25" customHeight="1">
      <c r="A33" s="1552"/>
      <c r="B33" s="1534"/>
      <c r="C33" s="74">
        <v>181</v>
      </c>
      <c r="D33" s="280" t="s">
        <v>11</v>
      </c>
      <c r="E33" s="304">
        <f>E35+E37</f>
        <v>37691</v>
      </c>
      <c r="F33" s="102">
        <f>IF(E33=0,,ROUND(G33/E33*1000,1))</f>
        <v>85</v>
      </c>
      <c r="G33" s="306">
        <f>G35+G37</f>
        <v>3201.9</v>
      </c>
      <c r="H33" s="298"/>
      <c r="I33" s="13"/>
      <c r="J33" s="102">
        <f>G33-K33</f>
        <v>3201.9</v>
      </c>
      <c r="K33" s="301"/>
      <c r="L33" s="333">
        <f>L35+L37</f>
        <v>9310</v>
      </c>
      <c r="M33" s="117">
        <f>M35+M37</f>
        <v>731.8</v>
      </c>
      <c r="N33" s="108">
        <f>N35+N37</f>
        <v>3400</v>
      </c>
      <c r="O33" s="117">
        <f>O35+O37</f>
        <v>260</v>
      </c>
      <c r="P33" s="108">
        <f>P35+P37</f>
        <v>10120</v>
      </c>
      <c r="Q33" s="117">
        <f>Q35+Q37</f>
        <v>831.8</v>
      </c>
      <c r="R33" s="108">
        <f>R35+R37</f>
        <v>14861</v>
      </c>
      <c r="S33" s="248">
        <f>S35+S37</f>
        <v>1378.3</v>
      </c>
    </row>
    <row r="34" spans="1:19" ht="35.25" customHeight="1">
      <c r="A34" s="1552"/>
      <c r="B34" s="1559" t="s">
        <v>148</v>
      </c>
      <c r="C34" s="7">
        <v>190</v>
      </c>
      <c r="D34" s="280" t="s">
        <v>5</v>
      </c>
      <c r="E34" s="304">
        <f>L34+N34+P34+R34</f>
        <v>1169</v>
      </c>
      <c r="F34" s="87"/>
      <c r="G34" s="301"/>
      <c r="H34" s="343"/>
      <c r="I34" s="89"/>
      <c r="J34" s="89"/>
      <c r="K34" s="118"/>
      <c r="L34" s="284">
        <v>320</v>
      </c>
      <c r="M34" s="89"/>
      <c r="N34" s="109">
        <v>130</v>
      </c>
      <c r="O34" s="89"/>
      <c r="P34" s="109">
        <v>350</v>
      </c>
      <c r="Q34" s="89"/>
      <c r="R34" s="109">
        <v>369</v>
      </c>
      <c r="S34" s="135"/>
    </row>
    <row r="35" spans="1:19" ht="35.25" customHeight="1">
      <c r="A35" s="1552"/>
      <c r="B35" s="1532"/>
      <c r="C35" s="7">
        <v>191</v>
      </c>
      <c r="D35" s="280" t="s">
        <v>11</v>
      </c>
      <c r="E35" s="304">
        <f>L35+N35+P35+R35</f>
        <v>29375</v>
      </c>
      <c r="F35" s="102">
        <f>IF(E35=0,,ROUND(G35/E35*1000,1))</f>
        <v>81.6</v>
      </c>
      <c r="G35" s="306">
        <f>M35+O35+Q35+S35</f>
        <v>2396.8</v>
      </c>
      <c r="H35" s="298"/>
      <c r="I35" s="13"/>
      <c r="J35" s="102">
        <f>G35-K35</f>
        <v>2396.8</v>
      </c>
      <c r="K35" s="118"/>
      <c r="L35" s="285">
        <v>8320</v>
      </c>
      <c r="M35" s="89">
        <v>636</v>
      </c>
      <c r="N35" s="87">
        <v>3400</v>
      </c>
      <c r="O35" s="89">
        <v>260</v>
      </c>
      <c r="P35" s="87">
        <v>9100</v>
      </c>
      <c r="Q35" s="89">
        <v>733</v>
      </c>
      <c r="R35" s="87">
        <v>8555</v>
      </c>
      <c r="S35" s="135">
        <v>767.8</v>
      </c>
    </row>
    <row r="36" spans="1:19" ht="35.25" customHeight="1">
      <c r="A36" s="1552"/>
      <c r="B36" s="1559" t="s">
        <v>149</v>
      </c>
      <c r="C36" s="7">
        <v>200</v>
      </c>
      <c r="D36" s="280" t="s">
        <v>5</v>
      </c>
      <c r="E36" s="304">
        <f>L36+N36+P36+R36</f>
        <v>48</v>
      </c>
      <c r="F36" s="87"/>
      <c r="G36" s="301"/>
      <c r="H36" s="343"/>
      <c r="I36" s="89"/>
      <c r="J36" s="89"/>
      <c r="K36" s="118"/>
      <c r="L36" s="284">
        <v>6</v>
      </c>
      <c r="M36" s="89"/>
      <c r="N36" s="109"/>
      <c r="O36" s="89"/>
      <c r="P36" s="109">
        <v>6</v>
      </c>
      <c r="Q36" s="89"/>
      <c r="R36" s="109">
        <v>36</v>
      </c>
      <c r="S36" s="135"/>
    </row>
    <row r="37" spans="1:19" ht="35.25" customHeight="1">
      <c r="A37" s="1552"/>
      <c r="B37" s="1532"/>
      <c r="C37" s="7">
        <v>201</v>
      </c>
      <c r="D37" s="280" t="s">
        <v>11</v>
      </c>
      <c r="E37" s="304">
        <f>L37+N37+P37+R37</f>
        <v>8316</v>
      </c>
      <c r="F37" s="102">
        <f>IF(E37=0,,ROUND(G37/E37*1000,1))</f>
        <v>96.8</v>
      </c>
      <c r="G37" s="306">
        <f>M37+O37+Q37+S37</f>
        <v>805.1</v>
      </c>
      <c r="H37" s="298"/>
      <c r="I37" s="13"/>
      <c r="J37" s="102">
        <f>G37-K37</f>
        <v>805.1</v>
      </c>
      <c r="K37" s="118"/>
      <c r="L37" s="285">
        <v>990</v>
      </c>
      <c r="M37" s="89">
        <v>95.8</v>
      </c>
      <c r="N37" s="87"/>
      <c r="O37" s="89"/>
      <c r="P37" s="87">
        <v>1020</v>
      </c>
      <c r="Q37" s="89">
        <v>98.8</v>
      </c>
      <c r="R37" s="87">
        <v>6306</v>
      </c>
      <c r="S37" s="135">
        <v>610.5</v>
      </c>
    </row>
    <row r="38" spans="1:19" ht="35.25" customHeight="1">
      <c r="A38" s="1552"/>
      <c r="B38" s="1533" t="s">
        <v>47</v>
      </c>
      <c r="C38" s="74">
        <v>210</v>
      </c>
      <c r="D38" s="280" t="s">
        <v>5</v>
      </c>
      <c r="E38" s="304">
        <f aca="true" t="shared" si="5" ref="E38:E51">L38+N38+P38+R38</f>
        <v>0</v>
      </c>
      <c r="F38" s="87"/>
      <c r="G38" s="301"/>
      <c r="H38" s="343"/>
      <c r="I38" s="89"/>
      <c r="J38" s="89"/>
      <c r="K38" s="118"/>
      <c r="L38" s="284"/>
      <c r="M38" s="89"/>
      <c r="N38" s="109"/>
      <c r="O38" s="89"/>
      <c r="P38" s="109"/>
      <c r="Q38" s="89"/>
      <c r="R38" s="109"/>
      <c r="S38" s="135"/>
    </row>
    <row r="39" spans="1:19" ht="35.25" customHeight="1">
      <c r="A39" s="1552"/>
      <c r="B39" s="1534"/>
      <c r="C39" s="74">
        <v>211</v>
      </c>
      <c r="D39" s="280" t="s">
        <v>11</v>
      </c>
      <c r="E39" s="304">
        <f t="shared" si="5"/>
        <v>0</v>
      </c>
      <c r="F39" s="102">
        <f>IF(E39=0,,ROUND(G39/E39*1000,1))</f>
        <v>0</v>
      </c>
      <c r="G39" s="306">
        <f>M39+O39+Q39+S39</f>
        <v>0</v>
      </c>
      <c r="H39" s="298"/>
      <c r="I39" s="13"/>
      <c r="J39" s="102">
        <f>G39-K39</f>
        <v>0</v>
      </c>
      <c r="K39" s="118"/>
      <c r="L39" s="285"/>
      <c r="M39" s="89"/>
      <c r="N39" s="87"/>
      <c r="O39" s="89"/>
      <c r="P39" s="87"/>
      <c r="Q39" s="89"/>
      <c r="R39" s="87"/>
      <c r="S39" s="135"/>
    </row>
    <row r="40" spans="1:19" ht="35.25" customHeight="1">
      <c r="A40" s="1552"/>
      <c r="B40" s="1533" t="s">
        <v>48</v>
      </c>
      <c r="C40" s="74">
        <v>220</v>
      </c>
      <c r="D40" s="280" t="s">
        <v>5</v>
      </c>
      <c r="E40" s="304">
        <f t="shared" si="5"/>
        <v>0</v>
      </c>
      <c r="F40" s="87"/>
      <c r="G40" s="301"/>
      <c r="H40" s="343"/>
      <c r="I40" s="89"/>
      <c r="J40" s="89"/>
      <c r="K40" s="118"/>
      <c r="L40" s="284"/>
      <c r="M40" s="89"/>
      <c r="N40" s="109"/>
      <c r="O40" s="89"/>
      <c r="P40" s="109"/>
      <c r="Q40" s="89"/>
      <c r="R40" s="109"/>
      <c r="S40" s="135"/>
    </row>
    <row r="41" spans="1:19" ht="35.25" customHeight="1">
      <c r="A41" s="1552"/>
      <c r="B41" s="1534"/>
      <c r="C41" s="74">
        <v>221</v>
      </c>
      <c r="D41" s="280" t="s">
        <v>11</v>
      </c>
      <c r="E41" s="304">
        <f t="shared" si="5"/>
        <v>0</v>
      </c>
      <c r="F41" s="102">
        <f>IF(E41=0,,ROUND(G41/E41*1000,1))</f>
        <v>0</v>
      </c>
      <c r="G41" s="306">
        <f>M41+O41+Q41+S41</f>
        <v>0</v>
      </c>
      <c r="H41" s="298"/>
      <c r="I41" s="13"/>
      <c r="J41" s="102">
        <f>G41-K41</f>
        <v>0</v>
      </c>
      <c r="K41" s="118"/>
      <c r="L41" s="285"/>
      <c r="M41" s="89"/>
      <c r="N41" s="87"/>
      <c r="O41" s="89"/>
      <c r="P41" s="87"/>
      <c r="Q41" s="89"/>
      <c r="R41" s="87"/>
      <c r="S41" s="135"/>
    </row>
    <row r="42" spans="1:19" ht="35.25" customHeight="1">
      <c r="A42" s="1552"/>
      <c r="B42" s="1534" t="s">
        <v>150</v>
      </c>
      <c r="C42" s="74">
        <v>230</v>
      </c>
      <c r="D42" s="280" t="s">
        <v>5</v>
      </c>
      <c r="E42" s="304">
        <f t="shared" si="5"/>
        <v>0</v>
      </c>
      <c r="F42" s="87"/>
      <c r="G42" s="301"/>
      <c r="H42" s="343"/>
      <c r="I42" s="89"/>
      <c r="J42" s="89"/>
      <c r="K42" s="118"/>
      <c r="L42" s="284"/>
      <c r="M42" s="89"/>
      <c r="N42" s="109"/>
      <c r="O42" s="89"/>
      <c r="P42" s="109"/>
      <c r="Q42" s="89"/>
      <c r="R42" s="109"/>
      <c r="S42" s="135"/>
    </row>
    <row r="43" spans="1:19" ht="35.25" customHeight="1">
      <c r="A43" s="1552"/>
      <c r="B43" s="1534"/>
      <c r="C43" s="74">
        <v>231</v>
      </c>
      <c r="D43" s="280" t="s">
        <v>11</v>
      </c>
      <c r="E43" s="304">
        <f t="shared" si="5"/>
        <v>0</v>
      </c>
      <c r="F43" s="102">
        <f>IF(E43=0,,ROUND(G43/E43*1000,1))</f>
        <v>0</v>
      </c>
      <c r="G43" s="306">
        <f>M43+O43+Q43+S43</f>
        <v>0</v>
      </c>
      <c r="H43" s="298"/>
      <c r="I43" s="13"/>
      <c r="J43" s="102">
        <f>G43-K43</f>
        <v>0</v>
      </c>
      <c r="K43" s="118"/>
      <c r="L43" s="285"/>
      <c r="M43" s="89"/>
      <c r="N43" s="87"/>
      <c r="O43" s="89"/>
      <c r="P43" s="87"/>
      <c r="Q43" s="89"/>
      <c r="R43" s="87"/>
      <c r="S43" s="135"/>
    </row>
    <row r="44" spans="1:19" ht="35.25" customHeight="1">
      <c r="A44" s="1552"/>
      <c r="B44" s="1533" t="s">
        <v>50</v>
      </c>
      <c r="C44" s="74">
        <v>240</v>
      </c>
      <c r="D44" s="280" t="s">
        <v>5</v>
      </c>
      <c r="E44" s="304">
        <f t="shared" si="5"/>
        <v>0</v>
      </c>
      <c r="F44" s="87"/>
      <c r="G44" s="301"/>
      <c r="H44" s="343"/>
      <c r="I44" s="89"/>
      <c r="J44" s="89"/>
      <c r="K44" s="118"/>
      <c r="L44" s="284"/>
      <c r="M44" s="89"/>
      <c r="N44" s="109"/>
      <c r="O44" s="89"/>
      <c r="P44" s="109"/>
      <c r="Q44" s="89"/>
      <c r="R44" s="109"/>
      <c r="S44" s="135"/>
    </row>
    <row r="45" spans="1:19" ht="35.25" customHeight="1">
      <c r="A45" s="1552"/>
      <c r="B45" s="1534"/>
      <c r="C45" s="74">
        <v>241</v>
      </c>
      <c r="D45" s="280" t="s">
        <v>11</v>
      </c>
      <c r="E45" s="304">
        <f t="shared" si="5"/>
        <v>0</v>
      </c>
      <c r="F45" s="102">
        <f>IF(E45=0,,ROUND(G45/E45*1000,1))</f>
        <v>0</v>
      </c>
      <c r="G45" s="306">
        <f>M45+O45+Q45+S45</f>
        <v>0</v>
      </c>
      <c r="H45" s="298"/>
      <c r="I45" s="13"/>
      <c r="J45" s="102">
        <f>G45-K45</f>
        <v>0</v>
      </c>
      <c r="K45" s="118"/>
      <c r="L45" s="285"/>
      <c r="M45" s="89"/>
      <c r="N45" s="87"/>
      <c r="O45" s="89"/>
      <c r="P45" s="87"/>
      <c r="Q45" s="89"/>
      <c r="R45" s="87"/>
      <c r="S45" s="135"/>
    </row>
    <row r="46" spans="1:19" ht="35.25" customHeight="1">
      <c r="A46" s="1552"/>
      <c r="B46" s="1534" t="s">
        <v>67</v>
      </c>
      <c r="C46" s="74">
        <v>250</v>
      </c>
      <c r="D46" s="280" t="s">
        <v>5</v>
      </c>
      <c r="E46" s="304">
        <f t="shared" si="5"/>
        <v>13</v>
      </c>
      <c r="F46" s="87"/>
      <c r="G46" s="301"/>
      <c r="H46" s="343"/>
      <c r="I46" s="89"/>
      <c r="J46" s="89"/>
      <c r="K46" s="118"/>
      <c r="L46" s="284"/>
      <c r="M46" s="89"/>
      <c r="N46" s="109">
        <v>6</v>
      </c>
      <c r="O46" s="89"/>
      <c r="P46" s="109">
        <v>7</v>
      </c>
      <c r="Q46" s="89"/>
      <c r="R46" s="109"/>
      <c r="S46" s="135"/>
    </row>
    <row r="47" spans="1:19" ht="35.25" customHeight="1">
      <c r="A47" s="1552"/>
      <c r="B47" s="1551"/>
      <c r="C47" s="74">
        <v>251</v>
      </c>
      <c r="D47" s="280" t="s">
        <v>11</v>
      </c>
      <c r="E47" s="304">
        <f t="shared" si="5"/>
        <v>320</v>
      </c>
      <c r="F47" s="102">
        <f>IF(E47=0,,ROUND(G47/E47*1000,1))</f>
        <v>91.9</v>
      </c>
      <c r="G47" s="306">
        <f>M47+O47+Q47+S47</f>
        <v>29.4</v>
      </c>
      <c r="H47" s="298"/>
      <c r="I47" s="13"/>
      <c r="J47" s="102">
        <f>G47-K47</f>
        <v>29.4</v>
      </c>
      <c r="K47" s="118"/>
      <c r="L47" s="285"/>
      <c r="M47" s="89"/>
      <c r="N47" s="87">
        <v>148</v>
      </c>
      <c r="O47" s="89">
        <v>13.6</v>
      </c>
      <c r="P47" s="87">
        <v>172</v>
      </c>
      <c r="Q47" s="89">
        <v>15.8</v>
      </c>
      <c r="R47" s="87"/>
      <c r="S47" s="135"/>
    </row>
    <row r="48" spans="1:19" ht="35.25" customHeight="1">
      <c r="A48" s="1552"/>
      <c r="B48" s="1534" t="s">
        <v>68</v>
      </c>
      <c r="C48" s="74">
        <v>260</v>
      </c>
      <c r="D48" s="280" t="s">
        <v>5</v>
      </c>
      <c r="E48" s="304">
        <f t="shared" si="5"/>
        <v>237</v>
      </c>
      <c r="F48" s="87"/>
      <c r="G48" s="301"/>
      <c r="H48" s="344"/>
      <c r="I48" s="119"/>
      <c r="J48" s="89"/>
      <c r="K48" s="118"/>
      <c r="L48" s="284"/>
      <c r="M48" s="89"/>
      <c r="N48" s="109">
        <v>118</v>
      </c>
      <c r="O48" s="89"/>
      <c r="P48" s="109">
        <v>119</v>
      </c>
      <c r="Q48" s="89"/>
      <c r="R48" s="109"/>
      <c r="S48" s="135"/>
    </row>
    <row r="49" spans="1:19" ht="35.25" customHeight="1">
      <c r="A49" s="1552"/>
      <c r="B49" s="1534"/>
      <c r="C49" s="74">
        <v>261</v>
      </c>
      <c r="D49" s="280" t="s">
        <v>11</v>
      </c>
      <c r="E49" s="304">
        <f t="shared" si="5"/>
        <v>1185</v>
      </c>
      <c r="F49" s="102">
        <f>IF(E49=0,,ROUND(G49/E49*1000,1))</f>
        <v>58</v>
      </c>
      <c r="G49" s="306">
        <f>M49+O49+Q49+S49</f>
        <v>68.7</v>
      </c>
      <c r="H49" s="344"/>
      <c r="I49" s="119"/>
      <c r="J49" s="102">
        <f>G49-K49</f>
        <v>68.7</v>
      </c>
      <c r="K49" s="118"/>
      <c r="L49" s="284"/>
      <c r="M49" s="89"/>
      <c r="N49" s="109">
        <v>590</v>
      </c>
      <c r="O49" s="89">
        <v>34.2</v>
      </c>
      <c r="P49" s="109">
        <v>595</v>
      </c>
      <c r="Q49" s="89">
        <v>34.5</v>
      </c>
      <c r="R49" s="109"/>
      <c r="S49" s="135"/>
    </row>
    <row r="50" spans="1:19" ht="35.25" customHeight="1">
      <c r="A50" s="1552">
        <v>3</v>
      </c>
      <c r="B50" s="1534" t="s">
        <v>60</v>
      </c>
      <c r="C50" s="74">
        <v>270</v>
      </c>
      <c r="D50" s="280" t="s">
        <v>5</v>
      </c>
      <c r="E50" s="304">
        <f t="shared" si="5"/>
        <v>0</v>
      </c>
      <c r="F50" s="87"/>
      <c r="G50" s="301"/>
      <c r="H50" s="343"/>
      <c r="I50" s="89"/>
      <c r="J50" s="89"/>
      <c r="K50" s="118"/>
      <c r="L50" s="284"/>
      <c r="M50" s="89"/>
      <c r="N50" s="109"/>
      <c r="O50" s="89"/>
      <c r="P50" s="109"/>
      <c r="Q50" s="89"/>
      <c r="R50" s="109"/>
      <c r="S50" s="135"/>
    </row>
    <row r="51" spans="1:19" ht="35.25" customHeight="1">
      <c r="A51" s="1552"/>
      <c r="B51" s="1534"/>
      <c r="C51" s="74">
        <v>271</v>
      </c>
      <c r="D51" s="280" t="s">
        <v>11</v>
      </c>
      <c r="E51" s="304">
        <f t="shared" si="5"/>
        <v>0</v>
      </c>
      <c r="F51" s="102">
        <f>IF(E51=0,,ROUND(G51/E51*1000,1))</f>
        <v>0</v>
      </c>
      <c r="G51" s="306">
        <f>M51+O51+Q51+S51</f>
        <v>0</v>
      </c>
      <c r="H51" s="298"/>
      <c r="I51" s="13"/>
      <c r="J51" s="102">
        <f>G51-K51</f>
        <v>0</v>
      </c>
      <c r="K51" s="118"/>
      <c r="L51" s="285"/>
      <c r="M51" s="89"/>
      <c r="N51" s="87"/>
      <c r="O51" s="89"/>
      <c r="P51" s="87"/>
      <c r="Q51" s="89"/>
      <c r="R51" s="87"/>
      <c r="S51" s="135"/>
    </row>
    <row r="52" spans="1:19" ht="35.25" customHeight="1" thickBot="1">
      <c r="A52" s="379">
        <v>4</v>
      </c>
      <c r="B52" s="4" t="s">
        <v>12</v>
      </c>
      <c r="C52" s="203">
        <v>280</v>
      </c>
      <c r="D52" s="410" t="s">
        <v>9</v>
      </c>
      <c r="E52" s="381"/>
      <c r="F52" s="90"/>
      <c r="G52" s="411">
        <f>M52+O52+Q52+S52</f>
        <v>0</v>
      </c>
      <c r="H52" s="381"/>
      <c r="I52" s="15"/>
      <c r="J52" s="383">
        <f>G52-K52</f>
        <v>0</v>
      </c>
      <c r="K52" s="120"/>
      <c r="L52" s="412"/>
      <c r="M52" s="91"/>
      <c r="N52" s="111"/>
      <c r="O52" s="91"/>
      <c r="P52" s="111"/>
      <c r="Q52" s="91"/>
      <c r="R52" s="111"/>
      <c r="S52" s="136"/>
    </row>
    <row r="53" spans="1:19" s="77" customFormat="1" ht="35.25" customHeight="1" thickBot="1">
      <c r="A53" s="257"/>
      <c r="B53" s="421" t="s">
        <v>77</v>
      </c>
      <c r="C53" s="201">
        <v>290</v>
      </c>
      <c r="D53" s="208" t="s">
        <v>9</v>
      </c>
      <c r="E53" s="397"/>
      <c r="F53" s="94"/>
      <c r="G53" s="398">
        <f>G21+G31+G51+G52</f>
        <v>3732.7</v>
      </c>
      <c r="H53" s="399">
        <f>H21+H31+H47+H51+H52</f>
        <v>0</v>
      </c>
      <c r="I53" s="92">
        <f>I21+I31+I47+I51+I52</f>
        <v>0</v>
      </c>
      <c r="J53" s="398">
        <f>J21+J31+J51+J52</f>
        <v>3732.7</v>
      </c>
      <c r="K53" s="398">
        <f>K21+K31+K47+K51+K52</f>
        <v>0</v>
      </c>
      <c r="L53" s="422"/>
      <c r="M53" s="92">
        <f>M21+M31+M51+M52</f>
        <v>766.8</v>
      </c>
      <c r="N53" s="93"/>
      <c r="O53" s="92">
        <f>O21+O31+O51+O52</f>
        <v>447.5</v>
      </c>
      <c r="P53" s="423"/>
      <c r="Q53" s="92">
        <f>Q21+Q31+Q51+Q52</f>
        <v>1063.1</v>
      </c>
      <c r="R53" s="423"/>
      <c r="S53" s="424">
        <f>S21+S31+S51+S52</f>
        <v>1455.3</v>
      </c>
    </row>
    <row r="54" spans="1:19" ht="35.25" customHeight="1">
      <c r="A54" s="1555"/>
      <c r="B54" s="1557" t="s">
        <v>51</v>
      </c>
      <c r="C54" s="413">
        <v>300</v>
      </c>
      <c r="D54" s="414" t="s">
        <v>5</v>
      </c>
      <c r="E54" s="415"/>
      <c r="F54" s="122"/>
      <c r="G54" s="123"/>
      <c r="H54" s="415"/>
      <c r="I54" s="121"/>
      <c r="J54" s="121"/>
      <c r="K54" s="123"/>
      <c r="L54" s="416"/>
      <c r="M54" s="121"/>
      <c r="N54" s="121"/>
      <c r="O54" s="121"/>
      <c r="P54" s="121"/>
      <c r="Q54" s="121"/>
      <c r="R54" s="121"/>
      <c r="S54" s="137"/>
    </row>
    <row r="55" spans="1:19" ht="35.25" customHeight="1" thickBot="1">
      <c r="A55" s="1556"/>
      <c r="B55" s="1558"/>
      <c r="C55" s="76">
        <v>301</v>
      </c>
      <c r="D55" s="405" t="s">
        <v>11</v>
      </c>
      <c r="E55" s="406"/>
      <c r="F55" s="376"/>
      <c r="G55" s="378"/>
      <c r="H55" s="375"/>
      <c r="I55" s="377"/>
      <c r="J55" s="377"/>
      <c r="K55" s="378"/>
      <c r="L55" s="407"/>
      <c r="M55" s="377"/>
      <c r="N55" s="408"/>
      <c r="O55" s="377"/>
      <c r="P55" s="408"/>
      <c r="Q55" s="377"/>
      <c r="R55" s="408"/>
      <c r="S55" s="409"/>
    </row>
    <row r="56" spans="1:19" ht="35.25" customHeight="1" thickBot="1">
      <c r="A56" s="244"/>
      <c r="B56" s="1530" t="s">
        <v>69</v>
      </c>
      <c r="C56" s="1530"/>
      <c r="D56" s="1531"/>
      <c r="E56" s="402"/>
      <c r="F56" s="196"/>
      <c r="G56" s="403"/>
      <c r="H56" s="402"/>
      <c r="I56" s="195"/>
      <c r="J56" s="195"/>
      <c r="K56" s="403"/>
      <c r="L56" s="429"/>
      <c r="M56" s="195"/>
      <c r="N56" s="430"/>
      <c r="O56" s="195"/>
      <c r="P56" s="430"/>
      <c r="Q56" s="195"/>
      <c r="R56" s="430"/>
      <c r="S56" s="431"/>
    </row>
    <row r="57" spans="1:19" ht="35.25" customHeight="1">
      <c r="A57" s="263">
        <v>1</v>
      </c>
      <c r="B57" s="3" t="s">
        <v>52</v>
      </c>
      <c r="C57" s="74">
        <v>310</v>
      </c>
      <c r="D57" s="277" t="s">
        <v>5</v>
      </c>
      <c r="E57" s="304">
        <f>L57+N57+P57+R57</f>
        <v>1778</v>
      </c>
      <c r="F57" s="102">
        <f>IF(E57=0,,ROUND(G57/E57*1000,1))</f>
        <v>8.1</v>
      </c>
      <c r="G57" s="306">
        <f>M57+O57+Q57+S57</f>
        <v>14.399999999999999</v>
      </c>
      <c r="H57" s="298"/>
      <c r="I57" s="13"/>
      <c r="J57" s="102">
        <f aca="true" t="shared" si="6" ref="J57:J63">G57-K57</f>
        <v>14.399999999999999</v>
      </c>
      <c r="K57" s="118"/>
      <c r="L57" s="284">
        <v>376</v>
      </c>
      <c r="M57" s="89">
        <v>2.8</v>
      </c>
      <c r="N57" s="109">
        <v>304</v>
      </c>
      <c r="O57" s="89">
        <v>2.9</v>
      </c>
      <c r="P57" s="1503">
        <v>659</v>
      </c>
      <c r="Q57" s="1502">
        <v>5.2</v>
      </c>
      <c r="R57" s="1503">
        <v>439</v>
      </c>
      <c r="S57" s="1504">
        <v>3.5</v>
      </c>
    </row>
    <row r="58" spans="1:19" ht="35.25" customHeight="1">
      <c r="A58" s="263">
        <v>2</v>
      </c>
      <c r="B58" s="3" t="s">
        <v>70</v>
      </c>
      <c r="C58" s="74">
        <v>320</v>
      </c>
      <c r="D58" s="277" t="s">
        <v>5</v>
      </c>
      <c r="E58" s="304">
        <f>L58+N58+P58+R58</f>
        <v>0</v>
      </c>
      <c r="F58" s="102">
        <f>IF(E58=0,,ROUND(G58/E58*1000,1))</f>
        <v>0</v>
      </c>
      <c r="G58" s="306">
        <f>M58+O58+Q58+S58</f>
        <v>0</v>
      </c>
      <c r="H58" s="343"/>
      <c r="I58" s="89"/>
      <c r="J58" s="102">
        <f t="shared" si="6"/>
        <v>0</v>
      </c>
      <c r="K58" s="118"/>
      <c r="L58" s="284"/>
      <c r="M58" s="89"/>
      <c r="N58" s="109"/>
      <c r="O58" s="89"/>
      <c r="P58" s="109"/>
      <c r="Q58" s="89"/>
      <c r="R58" s="109"/>
      <c r="S58" s="135"/>
    </row>
    <row r="59" spans="1:19" ht="35.25" customHeight="1">
      <c r="A59" s="263">
        <v>3</v>
      </c>
      <c r="B59" s="3" t="s">
        <v>13</v>
      </c>
      <c r="C59" s="74">
        <v>330</v>
      </c>
      <c r="D59" s="277" t="s">
        <v>85</v>
      </c>
      <c r="E59" s="304">
        <f>L59+N59+P59+R59</f>
        <v>34870</v>
      </c>
      <c r="F59" s="102">
        <f>IF(E59=0,,ROUND(G59/E59*1000,1))</f>
        <v>48</v>
      </c>
      <c r="G59" s="306">
        <f>M59+O59+Q59+S59</f>
        <v>1673.8000000000002</v>
      </c>
      <c r="H59" s="298"/>
      <c r="I59" s="13"/>
      <c r="J59" s="102">
        <f t="shared" si="6"/>
        <v>1673.8000000000002</v>
      </c>
      <c r="K59" s="118"/>
      <c r="L59" s="285">
        <v>8120</v>
      </c>
      <c r="M59" s="89">
        <v>389.8</v>
      </c>
      <c r="N59" s="87">
        <v>2960</v>
      </c>
      <c r="O59" s="89">
        <v>142.1</v>
      </c>
      <c r="P59" s="1499">
        <v>9350</v>
      </c>
      <c r="Q59" s="1500">
        <v>448.8</v>
      </c>
      <c r="R59" s="1499">
        <v>14440</v>
      </c>
      <c r="S59" s="1501">
        <v>693.1</v>
      </c>
    </row>
    <row r="60" spans="1:19" ht="35.25" customHeight="1">
      <c r="A60" s="263">
        <v>4</v>
      </c>
      <c r="B60" s="3" t="s">
        <v>14</v>
      </c>
      <c r="C60" s="74">
        <v>340</v>
      </c>
      <c r="D60" s="277" t="s">
        <v>9</v>
      </c>
      <c r="E60" s="298"/>
      <c r="F60" s="88"/>
      <c r="G60" s="306">
        <f>M60+O60+Q60+S60</f>
        <v>0</v>
      </c>
      <c r="H60" s="343"/>
      <c r="I60" s="89"/>
      <c r="J60" s="102">
        <f t="shared" si="6"/>
        <v>0</v>
      </c>
      <c r="K60" s="118"/>
      <c r="L60" s="284"/>
      <c r="M60" s="89"/>
      <c r="N60" s="109"/>
      <c r="O60" s="89"/>
      <c r="P60" s="109"/>
      <c r="Q60" s="89"/>
      <c r="R60" s="109"/>
      <c r="S60" s="135"/>
    </row>
    <row r="61" spans="1:19" ht="35.25" customHeight="1">
      <c r="A61" s="1552">
        <v>5</v>
      </c>
      <c r="B61" s="3" t="s">
        <v>71</v>
      </c>
      <c r="C61" s="74">
        <v>350</v>
      </c>
      <c r="D61" s="277" t="s">
        <v>9</v>
      </c>
      <c r="E61" s="298"/>
      <c r="F61" s="88"/>
      <c r="G61" s="297">
        <f>G62+G63</f>
        <v>1000</v>
      </c>
      <c r="H61" s="298"/>
      <c r="I61" s="13"/>
      <c r="J61" s="102">
        <f t="shared" si="6"/>
        <v>1000</v>
      </c>
      <c r="K61" s="301"/>
      <c r="L61" s="285"/>
      <c r="M61" s="102">
        <f>M62+M63</f>
        <v>200</v>
      </c>
      <c r="N61" s="87"/>
      <c r="O61" s="102">
        <f>O62+O63</f>
        <v>300</v>
      </c>
      <c r="P61" s="87"/>
      <c r="Q61" s="102">
        <f>Q62+Q63</f>
        <v>300</v>
      </c>
      <c r="R61" s="87"/>
      <c r="S61" s="139">
        <f>S62+S63</f>
        <v>200</v>
      </c>
    </row>
    <row r="62" spans="1:19" ht="35.25" customHeight="1">
      <c r="A62" s="1552"/>
      <c r="B62" s="264" t="s">
        <v>151</v>
      </c>
      <c r="C62" s="7">
        <v>351</v>
      </c>
      <c r="D62" s="281" t="s">
        <v>23</v>
      </c>
      <c r="E62" s="311">
        <f>L62+N62+P62+R62</f>
        <v>0</v>
      </c>
      <c r="F62" s="102">
        <f>IF(E62=0,,ROUND(G62/E62*1000,1))</f>
        <v>0</v>
      </c>
      <c r="G62" s="306">
        <f>M62+O62+Q62+S62</f>
        <v>0</v>
      </c>
      <c r="H62" s="298"/>
      <c r="I62" s="13"/>
      <c r="J62" s="102">
        <f t="shared" si="6"/>
        <v>0</v>
      </c>
      <c r="K62" s="118"/>
      <c r="L62" s="288"/>
      <c r="M62" s="89"/>
      <c r="N62" s="89"/>
      <c r="O62" s="89"/>
      <c r="P62" s="89"/>
      <c r="Q62" s="89"/>
      <c r="R62" s="89"/>
      <c r="S62" s="135"/>
    </row>
    <row r="63" spans="1:19" ht="35.25" customHeight="1" thickBot="1">
      <c r="A63" s="1560"/>
      <c r="B63" s="10" t="s">
        <v>152</v>
      </c>
      <c r="C63" s="202">
        <v>352</v>
      </c>
      <c r="D63" s="434" t="s">
        <v>23</v>
      </c>
      <c r="E63" s="435">
        <f>L63+N63+P63+R63</f>
        <v>50</v>
      </c>
      <c r="F63" s="383">
        <f>IF(E63=0,,ROUND(G63/E63*1000,1))</f>
        <v>20000</v>
      </c>
      <c r="G63" s="411">
        <f>M63+O63+Q63+S63</f>
        <v>1000</v>
      </c>
      <c r="H63" s="381"/>
      <c r="I63" s="15"/>
      <c r="J63" s="383">
        <f t="shared" si="6"/>
        <v>1000</v>
      </c>
      <c r="K63" s="120"/>
      <c r="L63" s="436">
        <v>10</v>
      </c>
      <c r="M63" s="15">
        <v>200</v>
      </c>
      <c r="N63" s="15">
        <v>15</v>
      </c>
      <c r="O63" s="15">
        <v>300</v>
      </c>
      <c r="P63" s="15">
        <v>15</v>
      </c>
      <c r="Q63" s="15">
        <v>300</v>
      </c>
      <c r="R63" s="15">
        <v>10</v>
      </c>
      <c r="S63" s="140">
        <v>200</v>
      </c>
    </row>
    <row r="64" spans="1:19" s="77" customFormat="1" ht="35.25" customHeight="1" thickBot="1">
      <c r="A64" s="220"/>
      <c r="B64" s="437" t="s">
        <v>78</v>
      </c>
      <c r="C64" s="204">
        <v>360</v>
      </c>
      <c r="D64" s="231" t="s">
        <v>9</v>
      </c>
      <c r="E64" s="438"/>
      <c r="F64" s="128"/>
      <c r="G64" s="133">
        <f>G57+G58+G59+G60+G61</f>
        <v>2688.2000000000003</v>
      </c>
      <c r="H64" s="439">
        <f>H57+H58+H59+H60+H61</f>
        <v>0</v>
      </c>
      <c r="I64" s="129">
        <f>I57+I58+I59+I60+I61</f>
        <v>0</v>
      </c>
      <c r="J64" s="129">
        <f>J57+J58+J59+J60+J61</f>
        <v>2688.2000000000003</v>
      </c>
      <c r="K64" s="133">
        <f>K57+K58+K59+K60+K61</f>
        <v>0</v>
      </c>
      <c r="L64" s="440"/>
      <c r="M64" s="129">
        <f>M57+M58+M59+M60+M61</f>
        <v>592.6</v>
      </c>
      <c r="N64" s="132"/>
      <c r="O64" s="129">
        <f>O57+O58+O59+O60+O61</f>
        <v>445</v>
      </c>
      <c r="P64" s="132"/>
      <c r="Q64" s="129">
        <f>Q57+Q58+Q59+Q60+Q61</f>
        <v>754</v>
      </c>
      <c r="R64" s="132"/>
      <c r="S64" s="141">
        <f>S57+S58+S59+S60+S61</f>
        <v>896.6</v>
      </c>
    </row>
    <row r="65" spans="1:19" ht="35.25" customHeight="1">
      <c r="A65" s="250"/>
      <c r="B65" s="1561" t="s">
        <v>79</v>
      </c>
      <c r="C65" s="1561"/>
      <c r="D65" s="1562"/>
      <c r="E65" s="425"/>
      <c r="F65" s="29"/>
      <c r="G65" s="426"/>
      <c r="H65" s="427"/>
      <c r="I65" s="27"/>
      <c r="J65" s="27"/>
      <c r="K65" s="28"/>
      <c r="L65" s="428"/>
      <c r="M65" s="27"/>
      <c r="N65" s="27"/>
      <c r="O65" s="27"/>
      <c r="P65" s="27"/>
      <c r="Q65" s="27"/>
      <c r="R65" s="27"/>
      <c r="S65" s="143"/>
    </row>
    <row r="66" spans="1:19" ht="35.25" customHeight="1">
      <c r="A66" s="1552">
        <v>1</v>
      </c>
      <c r="B66" s="2" t="s">
        <v>81</v>
      </c>
      <c r="C66" s="74">
        <v>370</v>
      </c>
      <c r="D66" s="277" t="s">
        <v>5</v>
      </c>
      <c r="E66" s="315">
        <f>E67+E68</f>
        <v>285</v>
      </c>
      <c r="F66" s="102">
        <f aca="true" t="shared" si="7" ref="F66:F91">IF(E66=0,,ROUND(G66/E66*1000,1))</f>
        <v>2322.1</v>
      </c>
      <c r="G66" s="316">
        <f>G67+G68</f>
        <v>661.8</v>
      </c>
      <c r="H66" s="319"/>
      <c r="I66" s="23"/>
      <c r="J66" s="102">
        <f aca="true" t="shared" si="8" ref="J66:J98">G66-K66</f>
        <v>661.8</v>
      </c>
      <c r="K66" s="97"/>
      <c r="L66" s="335">
        <f aca="true" t="shared" si="9" ref="L66:S66">L67+L68</f>
        <v>150</v>
      </c>
      <c r="M66" s="101">
        <f t="shared" si="9"/>
        <v>348.3</v>
      </c>
      <c r="N66" s="100">
        <f t="shared" si="9"/>
        <v>135</v>
      </c>
      <c r="O66" s="101">
        <f t="shared" si="9"/>
        <v>313.5</v>
      </c>
      <c r="P66" s="100">
        <f t="shared" si="9"/>
        <v>0</v>
      </c>
      <c r="Q66" s="101">
        <f t="shared" si="9"/>
        <v>0</v>
      </c>
      <c r="R66" s="100">
        <f t="shared" si="9"/>
        <v>0</v>
      </c>
      <c r="S66" s="139">
        <f t="shared" si="9"/>
        <v>0</v>
      </c>
    </row>
    <row r="67" spans="1:19" ht="35.25" customHeight="1">
      <c r="A67" s="1552"/>
      <c r="B67" s="8" t="s">
        <v>80</v>
      </c>
      <c r="C67" s="7">
        <v>371</v>
      </c>
      <c r="D67" s="281" t="s">
        <v>5</v>
      </c>
      <c r="E67" s="304">
        <f aca="true" t="shared" si="10" ref="E67:E74">L67+N67+P67+R67</f>
        <v>285</v>
      </c>
      <c r="F67" s="102">
        <f t="shared" si="7"/>
        <v>2322.1</v>
      </c>
      <c r="G67" s="306">
        <f aca="true" t="shared" si="11" ref="G67:G74">M67+O67+Q67+S67</f>
        <v>661.8</v>
      </c>
      <c r="H67" s="319"/>
      <c r="I67" s="23"/>
      <c r="J67" s="102">
        <f t="shared" si="8"/>
        <v>661.8</v>
      </c>
      <c r="K67" s="131"/>
      <c r="L67" s="336">
        <v>150</v>
      </c>
      <c r="M67" s="14">
        <v>348.3</v>
      </c>
      <c r="N67" s="23">
        <v>135</v>
      </c>
      <c r="O67" s="14">
        <v>313.5</v>
      </c>
      <c r="P67" s="23"/>
      <c r="Q67" s="14"/>
      <c r="R67" s="23"/>
      <c r="S67" s="135"/>
    </row>
    <row r="68" spans="1:19" ht="35.25" customHeight="1">
      <c r="A68" s="1552"/>
      <c r="B68" s="8" t="s">
        <v>53</v>
      </c>
      <c r="C68" s="7">
        <v>372</v>
      </c>
      <c r="D68" s="281" t="s">
        <v>5</v>
      </c>
      <c r="E68" s="304">
        <f t="shared" si="10"/>
        <v>0</v>
      </c>
      <c r="F68" s="102">
        <f t="shared" si="7"/>
        <v>0</v>
      </c>
      <c r="G68" s="306">
        <f t="shared" si="11"/>
        <v>0</v>
      </c>
      <c r="H68" s="319"/>
      <c r="I68" s="23"/>
      <c r="J68" s="102">
        <f t="shared" si="8"/>
        <v>0</v>
      </c>
      <c r="K68" s="131"/>
      <c r="L68" s="336"/>
      <c r="M68" s="14"/>
      <c r="N68" s="23"/>
      <c r="O68" s="14"/>
      <c r="P68" s="23"/>
      <c r="Q68" s="14"/>
      <c r="R68" s="23"/>
      <c r="S68" s="135"/>
    </row>
    <row r="69" spans="1:19" ht="35.25" customHeight="1">
      <c r="A69" s="263">
        <v>2</v>
      </c>
      <c r="B69" s="2" t="s">
        <v>15</v>
      </c>
      <c r="C69" s="74">
        <v>380</v>
      </c>
      <c r="D69" s="277" t="s">
        <v>5</v>
      </c>
      <c r="E69" s="304">
        <f t="shared" si="10"/>
        <v>0</v>
      </c>
      <c r="F69" s="102">
        <f t="shared" si="7"/>
        <v>0</v>
      </c>
      <c r="G69" s="306">
        <f t="shared" si="11"/>
        <v>0</v>
      </c>
      <c r="H69" s="319"/>
      <c r="I69" s="23"/>
      <c r="J69" s="102">
        <f t="shared" si="8"/>
        <v>0</v>
      </c>
      <c r="K69" s="131"/>
      <c r="L69" s="336"/>
      <c r="M69" s="14"/>
      <c r="N69" s="23"/>
      <c r="O69" s="12"/>
      <c r="P69" s="23"/>
      <c r="Q69" s="12"/>
      <c r="R69" s="23"/>
      <c r="S69" s="142"/>
    </row>
    <row r="70" spans="1:19" ht="35.25" customHeight="1">
      <c r="A70" s="263">
        <v>3</v>
      </c>
      <c r="B70" s="2" t="s">
        <v>16</v>
      </c>
      <c r="C70" s="74">
        <v>390</v>
      </c>
      <c r="D70" s="277" t="s">
        <v>5</v>
      </c>
      <c r="E70" s="304">
        <f t="shared" si="10"/>
        <v>0</v>
      </c>
      <c r="F70" s="102">
        <f t="shared" si="7"/>
        <v>0</v>
      </c>
      <c r="G70" s="306">
        <f t="shared" si="11"/>
        <v>0</v>
      </c>
      <c r="H70" s="319"/>
      <c r="I70" s="23"/>
      <c r="J70" s="102">
        <f t="shared" si="8"/>
        <v>0</v>
      </c>
      <c r="K70" s="131"/>
      <c r="L70" s="336"/>
      <c r="M70" s="14"/>
      <c r="N70" s="23"/>
      <c r="O70" s="12"/>
      <c r="P70" s="23"/>
      <c r="Q70" s="12"/>
      <c r="R70" s="23"/>
      <c r="S70" s="142"/>
    </row>
    <row r="71" spans="1:19" ht="35.25" customHeight="1">
      <c r="A71" s="263">
        <v>4</v>
      </c>
      <c r="B71" s="3" t="s">
        <v>17</v>
      </c>
      <c r="C71" s="74">
        <v>400</v>
      </c>
      <c r="D71" s="277" t="s">
        <v>5</v>
      </c>
      <c r="E71" s="304">
        <f t="shared" si="10"/>
        <v>1000</v>
      </c>
      <c r="F71" s="102">
        <f t="shared" si="7"/>
        <v>1360</v>
      </c>
      <c r="G71" s="306">
        <f t="shared" si="11"/>
        <v>1360</v>
      </c>
      <c r="H71" s="319"/>
      <c r="I71" s="23"/>
      <c r="J71" s="102">
        <f t="shared" si="8"/>
        <v>1360</v>
      </c>
      <c r="K71" s="131"/>
      <c r="L71" s="336"/>
      <c r="M71" s="14"/>
      <c r="N71" s="23">
        <v>200</v>
      </c>
      <c r="O71" s="12">
        <v>272</v>
      </c>
      <c r="P71" s="23">
        <v>500</v>
      </c>
      <c r="Q71" s="12">
        <v>680</v>
      </c>
      <c r="R71" s="23">
        <v>300</v>
      </c>
      <c r="S71" s="142">
        <v>408</v>
      </c>
    </row>
    <row r="72" spans="1:19" ht="35.25" customHeight="1">
      <c r="A72" s="263">
        <v>5</v>
      </c>
      <c r="B72" s="2" t="s">
        <v>18</v>
      </c>
      <c r="C72" s="74">
        <v>410</v>
      </c>
      <c r="D72" s="277" t="s">
        <v>5</v>
      </c>
      <c r="E72" s="304">
        <f t="shared" si="10"/>
        <v>100</v>
      </c>
      <c r="F72" s="102">
        <f t="shared" si="7"/>
        <v>500</v>
      </c>
      <c r="G72" s="306">
        <f t="shared" si="11"/>
        <v>50</v>
      </c>
      <c r="H72" s="319"/>
      <c r="I72" s="23"/>
      <c r="J72" s="102">
        <f t="shared" si="8"/>
        <v>50</v>
      </c>
      <c r="K72" s="131"/>
      <c r="L72" s="336"/>
      <c r="M72" s="14"/>
      <c r="N72" s="23">
        <v>100</v>
      </c>
      <c r="O72" s="12">
        <v>50</v>
      </c>
      <c r="P72" s="23"/>
      <c r="Q72" s="12"/>
      <c r="R72" s="23"/>
      <c r="S72" s="142"/>
    </row>
    <row r="73" spans="1:19" ht="35.25" customHeight="1">
      <c r="A73" s="1552">
        <v>6</v>
      </c>
      <c r="B73" s="3" t="s">
        <v>110</v>
      </c>
      <c r="C73" s="74">
        <v>420</v>
      </c>
      <c r="D73" s="277" t="s">
        <v>5</v>
      </c>
      <c r="E73" s="304">
        <f t="shared" si="10"/>
        <v>285</v>
      </c>
      <c r="F73" s="102">
        <f t="shared" si="7"/>
        <v>1210.2</v>
      </c>
      <c r="G73" s="306">
        <f t="shared" si="11"/>
        <v>344.9</v>
      </c>
      <c r="H73" s="319"/>
      <c r="I73" s="23"/>
      <c r="J73" s="102">
        <f t="shared" si="8"/>
        <v>344.9</v>
      </c>
      <c r="K73" s="131"/>
      <c r="L73" s="336"/>
      <c r="M73" s="14"/>
      <c r="N73" s="23">
        <v>135</v>
      </c>
      <c r="O73" s="12">
        <v>163.4</v>
      </c>
      <c r="P73" s="23">
        <v>20</v>
      </c>
      <c r="Q73" s="12">
        <v>24.2</v>
      </c>
      <c r="R73" s="23">
        <v>130</v>
      </c>
      <c r="S73" s="142">
        <v>157.3</v>
      </c>
    </row>
    <row r="74" spans="1:19" ht="35.25" customHeight="1">
      <c r="A74" s="1552"/>
      <c r="B74" s="9" t="s">
        <v>109</v>
      </c>
      <c r="C74" s="7">
        <v>421</v>
      </c>
      <c r="D74" s="281" t="s">
        <v>5</v>
      </c>
      <c r="E74" s="304">
        <f t="shared" si="10"/>
        <v>150</v>
      </c>
      <c r="F74" s="102">
        <f t="shared" si="7"/>
        <v>1210</v>
      </c>
      <c r="G74" s="306">
        <f t="shared" si="11"/>
        <v>181.5</v>
      </c>
      <c r="H74" s="319"/>
      <c r="I74" s="23"/>
      <c r="J74" s="102">
        <f t="shared" si="8"/>
        <v>181.5</v>
      </c>
      <c r="K74" s="131"/>
      <c r="L74" s="336"/>
      <c r="M74" s="14"/>
      <c r="N74" s="23"/>
      <c r="O74" s="12"/>
      <c r="P74" s="23">
        <v>20</v>
      </c>
      <c r="Q74" s="12">
        <v>24.2</v>
      </c>
      <c r="R74" s="23">
        <v>130</v>
      </c>
      <c r="S74" s="142">
        <v>157.3</v>
      </c>
    </row>
    <row r="75" spans="1:19" ht="35.25" customHeight="1">
      <c r="A75" s="1552">
        <v>7</v>
      </c>
      <c r="B75" s="2" t="s">
        <v>89</v>
      </c>
      <c r="C75" s="74">
        <v>430</v>
      </c>
      <c r="D75" s="277" t="s">
        <v>19</v>
      </c>
      <c r="E75" s="317">
        <f>E76+E77+E78+E79+E80</f>
        <v>2645</v>
      </c>
      <c r="F75" s="102">
        <f t="shared" si="7"/>
        <v>44.8</v>
      </c>
      <c r="G75" s="318">
        <f>G76+G77+G78+G79+G80</f>
        <v>118.6</v>
      </c>
      <c r="H75" s="345"/>
      <c r="I75" s="146"/>
      <c r="J75" s="102">
        <f t="shared" si="8"/>
        <v>118.6</v>
      </c>
      <c r="K75" s="346"/>
      <c r="L75" s="337">
        <f aca="true" t="shared" si="12" ref="L75:Q75">L76+L77+L78+L79+L80</f>
        <v>55</v>
      </c>
      <c r="M75" s="148">
        <f t="shared" si="12"/>
        <v>71.5</v>
      </c>
      <c r="N75" s="147">
        <f t="shared" si="12"/>
        <v>0</v>
      </c>
      <c r="O75" s="148">
        <f t="shared" si="12"/>
        <v>0</v>
      </c>
      <c r="P75" s="147">
        <f t="shared" si="12"/>
        <v>9</v>
      </c>
      <c r="Q75" s="148">
        <f t="shared" si="12"/>
        <v>0.5</v>
      </c>
      <c r="R75" s="147">
        <f>R76+R77+R78+R79+R80</f>
        <v>2581</v>
      </c>
      <c r="S75" s="149">
        <f>S76+S77+S78+S79+S80</f>
        <v>46.6</v>
      </c>
    </row>
    <row r="76" spans="1:19" ht="35.25" customHeight="1">
      <c r="A76" s="1552"/>
      <c r="B76" s="8" t="s">
        <v>153</v>
      </c>
      <c r="C76" s="7">
        <v>431</v>
      </c>
      <c r="D76" s="281" t="s">
        <v>19</v>
      </c>
      <c r="E76" s="304">
        <f aca="true" t="shared" si="13" ref="E76:E83">L76+N76+P76+R76</f>
        <v>50</v>
      </c>
      <c r="F76" s="102">
        <f t="shared" si="7"/>
        <v>1330</v>
      </c>
      <c r="G76" s="306">
        <f aca="true" t="shared" si="14" ref="G76:G84">M76+O76+Q76+S76</f>
        <v>66.5</v>
      </c>
      <c r="H76" s="319"/>
      <c r="I76" s="23"/>
      <c r="J76" s="102">
        <f t="shared" si="8"/>
        <v>66.5</v>
      </c>
      <c r="K76" s="131"/>
      <c r="L76" s="336">
        <v>50</v>
      </c>
      <c r="M76" s="14">
        <v>66.5</v>
      </c>
      <c r="N76" s="96"/>
      <c r="O76" s="14"/>
      <c r="P76" s="96"/>
      <c r="Q76" s="14"/>
      <c r="R76" s="96"/>
      <c r="S76" s="135"/>
    </row>
    <row r="77" spans="1:19" ht="35.25" customHeight="1">
      <c r="A77" s="1552"/>
      <c r="B77" s="7" t="s">
        <v>72</v>
      </c>
      <c r="C77" s="7">
        <v>432</v>
      </c>
      <c r="D77" s="281" t="s">
        <v>19</v>
      </c>
      <c r="E77" s="304">
        <f t="shared" si="13"/>
        <v>5</v>
      </c>
      <c r="F77" s="102">
        <f t="shared" si="7"/>
        <v>1000</v>
      </c>
      <c r="G77" s="306">
        <f t="shared" si="14"/>
        <v>5</v>
      </c>
      <c r="H77" s="319"/>
      <c r="I77" s="23"/>
      <c r="J77" s="102">
        <f t="shared" si="8"/>
        <v>5</v>
      </c>
      <c r="K77" s="131"/>
      <c r="L77" s="336">
        <v>5</v>
      </c>
      <c r="M77" s="14">
        <v>5</v>
      </c>
      <c r="N77" s="96"/>
      <c r="O77" s="14"/>
      <c r="P77" s="96"/>
      <c r="Q77" s="14"/>
      <c r="R77" s="96"/>
      <c r="S77" s="135"/>
    </row>
    <row r="78" spans="1:19" ht="35.25" customHeight="1">
      <c r="A78" s="1552"/>
      <c r="B78" s="7" t="s">
        <v>73</v>
      </c>
      <c r="C78" s="7">
        <v>433</v>
      </c>
      <c r="D78" s="281" t="s">
        <v>19</v>
      </c>
      <c r="E78" s="304">
        <f t="shared" si="13"/>
        <v>2500</v>
      </c>
      <c r="F78" s="102">
        <f t="shared" si="7"/>
        <v>18</v>
      </c>
      <c r="G78" s="306">
        <f t="shared" si="14"/>
        <v>45</v>
      </c>
      <c r="H78" s="319"/>
      <c r="I78" s="23"/>
      <c r="J78" s="102">
        <f t="shared" si="8"/>
        <v>45</v>
      </c>
      <c r="K78" s="131"/>
      <c r="L78" s="336"/>
      <c r="M78" s="14"/>
      <c r="N78" s="96"/>
      <c r="O78" s="14"/>
      <c r="P78" s="96"/>
      <c r="Q78" s="14"/>
      <c r="R78" s="96">
        <v>2500</v>
      </c>
      <c r="S78" s="135">
        <v>45</v>
      </c>
    </row>
    <row r="79" spans="1:19" ht="35.25" customHeight="1">
      <c r="A79" s="1552"/>
      <c r="B79" s="7" t="s">
        <v>74</v>
      </c>
      <c r="C79" s="7">
        <v>434</v>
      </c>
      <c r="D79" s="281" t="s">
        <v>19</v>
      </c>
      <c r="E79" s="304">
        <f t="shared" si="13"/>
        <v>0</v>
      </c>
      <c r="F79" s="102">
        <f t="shared" si="7"/>
        <v>0</v>
      </c>
      <c r="G79" s="306">
        <f t="shared" si="14"/>
        <v>0</v>
      </c>
      <c r="H79" s="319"/>
      <c r="I79" s="23"/>
      <c r="J79" s="102">
        <f t="shared" si="8"/>
        <v>0</v>
      </c>
      <c r="K79" s="131"/>
      <c r="L79" s="336"/>
      <c r="M79" s="14"/>
      <c r="N79" s="96"/>
      <c r="O79" s="14"/>
      <c r="P79" s="96"/>
      <c r="Q79" s="14"/>
      <c r="R79" s="96"/>
      <c r="S79" s="135"/>
    </row>
    <row r="80" spans="1:19" ht="35.25" customHeight="1">
      <c r="A80" s="1552"/>
      <c r="B80" s="7" t="s">
        <v>54</v>
      </c>
      <c r="C80" s="7">
        <v>435</v>
      </c>
      <c r="D80" s="281" t="s">
        <v>19</v>
      </c>
      <c r="E80" s="304">
        <f t="shared" si="13"/>
        <v>90</v>
      </c>
      <c r="F80" s="102">
        <f t="shared" si="7"/>
        <v>23.3</v>
      </c>
      <c r="G80" s="306">
        <f t="shared" si="14"/>
        <v>2.1</v>
      </c>
      <c r="H80" s="319"/>
      <c r="I80" s="23"/>
      <c r="J80" s="102">
        <f t="shared" si="8"/>
        <v>2.1</v>
      </c>
      <c r="K80" s="131"/>
      <c r="L80" s="336"/>
      <c r="M80" s="14"/>
      <c r="N80" s="96"/>
      <c r="O80" s="14"/>
      <c r="P80" s="96">
        <v>9</v>
      </c>
      <c r="Q80" s="14">
        <v>0.5</v>
      </c>
      <c r="R80" s="96">
        <v>81</v>
      </c>
      <c r="S80" s="135">
        <v>1.6</v>
      </c>
    </row>
    <row r="81" spans="1:19" ht="35.25" customHeight="1">
      <c r="A81" s="1552">
        <v>8</v>
      </c>
      <c r="B81" s="1534" t="s">
        <v>20</v>
      </c>
      <c r="C81" s="74">
        <v>440</v>
      </c>
      <c r="D81" s="277" t="s">
        <v>5</v>
      </c>
      <c r="E81" s="311">
        <f t="shared" si="13"/>
        <v>0.9</v>
      </c>
      <c r="F81" s="102">
        <f t="shared" si="7"/>
        <v>770555.6</v>
      </c>
      <c r="G81" s="306">
        <f t="shared" si="14"/>
        <v>693.5</v>
      </c>
      <c r="H81" s="319"/>
      <c r="I81" s="23"/>
      <c r="J81" s="102">
        <f t="shared" si="8"/>
        <v>693.5</v>
      </c>
      <c r="K81" s="131"/>
      <c r="L81" s="336"/>
      <c r="M81" s="14"/>
      <c r="N81" s="14">
        <v>0.9</v>
      </c>
      <c r="O81" s="14">
        <v>405.6</v>
      </c>
      <c r="P81" s="96"/>
      <c r="Q81" s="14">
        <v>212.6</v>
      </c>
      <c r="R81" s="96"/>
      <c r="S81" s="135">
        <v>75.3</v>
      </c>
    </row>
    <row r="82" spans="1:19" ht="35.25" customHeight="1">
      <c r="A82" s="1552"/>
      <c r="B82" s="1534"/>
      <c r="C82" s="74">
        <v>441</v>
      </c>
      <c r="D82" s="277" t="s">
        <v>75</v>
      </c>
      <c r="E82" s="304">
        <f t="shared" si="13"/>
        <v>1600</v>
      </c>
      <c r="F82" s="150"/>
      <c r="G82" s="97"/>
      <c r="H82" s="319"/>
      <c r="I82" s="23"/>
      <c r="J82" s="150"/>
      <c r="K82" s="131"/>
      <c r="L82" s="336"/>
      <c r="M82" s="14"/>
      <c r="N82" s="96"/>
      <c r="O82" s="14"/>
      <c r="P82" s="96"/>
      <c r="Q82" s="14"/>
      <c r="R82" s="96">
        <v>1600</v>
      </c>
      <c r="S82" s="135"/>
    </row>
    <row r="83" spans="1:19" ht="35.25" customHeight="1">
      <c r="A83" s="263">
        <v>9</v>
      </c>
      <c r="B83" s="2" t="s">
        <v>22</v>
      </c>
      <c r="C83" s="74">
        <v>450</v>
      </c>
      <c r="D83" s="277" t="s">
        <v>5</v>
      </c>
      <c r="E83" s="311">
        <f t="shared" si="13"/>
        <v>0</v>
      </c>
      <c r="F83" s="102">
        <f t="shared" si="7"/>
        <v>0</v>
      </c>
      <c r="G83" s="306">
        <f t="shared" si="14"/>
        <v>86.80000000000001</v>
      </c>
      <c r="H83" s="319"/>
      <c r="I83" s="23"/>
      <c r="J83" s="102">
        <f t="shared" si="8"/>
        <v>86.80000000000001</v>
      </c>
      <c r="K83" s="131"/>
      <c r="L83" s="336"/>
      <c r="M83" s="14"/>
      <c r="N83" s="96"/>
      <c r="O83" s="14">
        <v>38.2</v>
      </c>
      <c r="P83" s="96"/>
      <c r="Q83" s="14">
        <v>48.6</v>
      </c>
      <c r="R83" s="96"/>
      <c r="S83" s="135">
        <v>0</v>
      </c>
    </row>
    <row r="84" spans="1:19" ht="35.25" customHeight="1" thickBot="1">
      <c r="A84" s="379">
        <v>10</v>
      </c>
      <c r="B84" s="4" t="s">
        <v>12</v>
      </c>
      <c r="C84" s="203">
        <v>460</v>
      </c>
      <c r="D84" s="380" t="s">
        <v>9</v>
      </c>
      <c r="E84" s="441"/>
      <c r="F84" s="218"/>
      <c r="G84" s="411">
        <f t="shared" si="14"/>
        <v>20.8</v>
      </c>
      <c r="H84" s="441"/>
      <c r="I84" s="98"/>
      <c r="J84" s="383">
        <f t="shared" si="8"/>
        <v>20.8</v>
      </c>
      <c r="K84" s="442"/>
      <c r="L84" s="443"/>
      <c r="M84" s="16">
        <v>0</v>
      </c>
      <c r="N84" s="99"/>
      <c r="O84" s="16">
        <v>10.8</v>
      </c>
      <c r="P84" s="99"/>
      <c r="Q84" s="16">
        <v>5</v>
      </c>
      <c r="R84" s="99"/>
      <c r="S84" s="136">
        <v>5</v>
      </c>
    </row>
    <row r="85" spans="1:19" s="77" customFormat="1" ht="35.25" customHeight="1" thickBot="1">
      <c r="A85" s="257"/>
      <c r="B85" s="445" t="s">
        <v>82</v>
      </c>
      <c r="C85" s="204">
        <v>470</v>
      </c>
      <c r="D85" s="231" t="s">
        <v>9</v>
      </c>
      <c r="E85" s="446"/>
      <c r="F85" s="132"/>
      <c r="G85" s="133">
        <f>G66+G69+G70+G71+G72+G73+G75+G81+G83+G84</f>
        <v>3336.4000000000005</v>
      </c>
      <c r="H85" s="439">
        <f>H66+H69+H70+H71+H72+H73+H75+H81+H83+H84</f>
        <v>0</v>
      </c>
      <c r="I85" s="129">
        <f>I66+I69+I70+I71+I72+I73+I75+I81+I83+I84</f>
        <v>0</v>
      </c>
      <c r="J85" s="129">
        <f>J66+J69+J70+J71+J72+J73+J75+J81+J83+J84</f>
        <v>3336.4000000000005</v>
      </c>
      <c r="K85" s="133">
        <f>K66+K69+K70+K71+K72+K73+K75+K81+K83+K84</f>
        <v>0</v>
      </c>
      <c r="L85" s="440"/>
      <c r="M85" s="129">
        <f>M66+M69+M70+M71+M72+M73+M75+M81+M83+M84</f>
        <v>419.8</v>
      </c>
      <c r="N85" s="132"/>
      <c r="O85" s="129">
        <f>O66+O69+O70+O71+O72+O73+O75+O81+O83+O84</f>
        <v>1253.5</v>
      </c>
      <c r="P85" s="132"/>
      <c r="Q85" s="129">
        <f>Q66+Q69+Q70+Q71+Q72+Q73+Q75+Q81+Q83+Q84</f>
        <v>970.9000000000001</v>
      </c>
      <c r="R85" s="132"/>
      <c r="S85" s="141">
        <f>S66+S69+S70+S71+S72+S73+S75+S81+S83+S84</f>
        <v>692.1999999999999</v>
      </c>
    </row>
    <row r="86" spans="1:19" ht="35.25" customHeight="1" thickBot="1">
      <c r="A86" s="447"/>
      <c r="B86" s="448" t="s">
        <v>55</v>
      </c>
      <c r="C86" s="449">
        <v>480</v>
      </c>
      <c r="D86" s="208" t="s">
        <v>21</v>
      </c>
      <c r="E86" s="450"/>
      <c r="F86" s="451"/>
      <c r="G86" s="452">
        <f>M86+O86+Q86+S86</f>
        <v>0</v>
      </c>
      <c r="H86" s="453"/>
      <c r="I86" s="454"/>
      <c r="J86" s="451">
        <f t="shared" si="8"/>
        <v>0</v>
      </c>
      <c r="K86" s="455"/>
      <c r="L86" s="456"/>
      <c r="M86" s="32"/>
      <c r="N86" s="454"/>
      <c r="O86" s="32"/>
      <c r="P86" s="454"/>
      <c r="Q86" s="32"/>
      <c r="R86" s="454"/>
      <c r="S86" s="457"/>
    </row>
    <row r="87" spans="1:19" ht="35.25" customHeight="1">
      <c r="A87" s="250"/>
      <c r="B87" s="444" t="s">
        <v>83</v>
      </c>
      <c r="C87" s="200"/>
      <c r="D87" s="414"/>
      <c r="E87" s="425"/>
      <c r="F87" s="29"/>
      <c r="G87" s="426"/>
      <c r="H87" s="427"/>
      <c r="I87" s="27"/>
      <c r="J87" s="27"/>
      <c r="K87" s="28"/>
      <c r="L87" s="428"/>
      <c r="M87" s="27"/>
      <c r="N87" s="27"/>
      <c r="O87" s="27"/>
      <c r="P87" s="27"/>
      <c r="Q87" s="27"/>
      <c r="R87" s="27"/>
      <c r="S87" s="143"/>
    </row>
    <row r="88" spans="1:19" ht="35.25" customHeight="1">
      <c r="A88" s="263">
        <v>1</v>
      </c>
      <c r="B88" s="3" t="s">
        <v>234</v>
      </c>
      <c r="C88" s="74">
        <v>490</v>
      </c>
      <c r="D88" s="277" t="s">
        <v>23</v>
      </c>
      <c r="E88" s="304">
        <f>L88+N88+P88+R88</f>
        <v>0</v>
      </c>
      <c r="F88" s="102">
        <f t="shared" si="7"/>
        <v>0</v>
      </c>
      <c r="G88" s="306">
        <f aca="true" t="shared" si="15" ref="G88:G98">M88+O88+Q88+S88</f>
        <v>0</v>
      </c>
      <c r="H88" s="320"/>
      <c r="I88" s="12"/>
      <c r="J88" s="102">
        <f t="shared" si="8"/>
        <v>0</v>
      </c>
      <c r="K88" s="24"/>
      <c r="L88" s="338"/>
      <c r="M88" s="14"/>
      <c r="N88" s="14"/>
      <c r="O88" s="14"/>
      <c r="P88" s="14"/>
      <c r="Q88" s="14"/>
      <c r="R88" s="14"/>
      <c r="S88" s="135"/>
    </row>
    <row r="89" spans="1:19" ht="35.25" customHeight="1">
      <c r="A89" s="263">
        <v>2</v>
      </c>
      <c r="B89" s="2" t="s">
        <v>24</v>
      </c>
      <c r="C89" s="74">
        <v>500</v>
      </c>
      <c r="D89" s="277" t="s">
        <v>23</v>
      </c>
      <c r="E89" s="304">
        <f>L89+N89+P89+R89</f>
        <v>120</v>
      </c>
      <c r="F89" s="102">
        <f t="shared" si="7"/>
        <v>115</v>
      </c>
      <c r="G89" s="306">
        <f t="shared" si="15"/>
        <v>13.8</v>
      </c>
      <c r="H89" s="320"/>
      <c r="I89" s="12"/>
      <c r="J89" s="102">
        <f t="shared" si="8"/>
        <v>13.8</v>
      </c>
      <c r="K89" s="24"/>
      <c r="L89" s="338"/>
      <c r="M89" s="14"/>
      <c r="N89" s="14">
        <v>38</v>
      </c>
      <c r="O89" s="14">
        <v>4.4</v>
      </c>
      <c r="P89" s="14">
        <v>53</v>
      </c>
      <c r="Q89" s="14">
        <v>6.1</v>
      </c>
      <c r="R89" s="14">
        <v>29</v>
      </c>
      <c r="S89" s="135">
        <v>3.3</v>
      </c>
    </row>
    <row r="90" spans="1:19" ht="35.25" customHeight="1">
      <c r="A90" s="263">
        <v>3</v>
      </c>
      <c r="B90" s="3" t="s">
        <v>235</v>
      </c>
      <c r="C90" s="74">
        <v>510</v>
      </c>
      <c r="D90" s="277" t="s">
        <v>23</v>
      </c>
      <c r="E90" s="304">
        <f>L90+N90+P90+R90</f>
        <v>700</v>
      </c>
      <c r="F90" s="102">
        <f t="shared" si="7"/>
        <v>130</v>
      </c>
      <c r="G90" s="306">
        <f t="shared" si="15"/>
        <v>91</v>
      </c>
      <c r="H90" s="320"/>
      <c r="I90" s="12"/>
      <c r="J90" s="102">
        <f t="shared" si="8"/>
        <v>91</v>
      </c>
      <c r="K90" s="24"/>
      <c r="L90" s="338"/>
      <c r="M90" s="14"/>
      <c r="N90" s="14">
        <v>240</v>
      </c>
      <c r="O90" s="14">
        <v>31.2</v>
      </c>
      <c r="P90" s="14">
        <v>315</v>
      </c>
      <c r="Q90" s="14">
        <v>41</v>
      </c>
      <c r="R90" s="14">
        <v>145</v>
      </c>
      <c r="S90" s="135">
        <v>18.8</v>
      </c>
    </row>
    <row r="91" spans="1:19" ht="35.25" customHeight="1">
      <c r="A91" s="263">
        <v>4</v>
      </c>
      <c r="B91" s="2" t="s">
        <v>25</v>
      </c>
      <c r="C91" s="74">
        <v>520</v>
      </c>
      <c r="D91" s="277" t="s">
        <v>5</v>
      </c>
      <c r="E91" s="304">
        <f>L91+N91+P91+R91</f>
        <v>5</v>
      </c>
      <c r="F91" s="102">
        <f t="shared" si="7"/>
        <v>50000</v>
      </c>
      <c r="G91" s="306">
        <f t="shared" si="15"/>
        <v>250</v>
      </c>
      <c r="H91" s="320"/>
      <c r="I91" s="12"/>
      <c r="J91" s="102">
        <f t="shared" si="8"/>
        <v>250</v>
      </c>
      <c r="K91" s="24"/>
      <c r="L91" s="338"/>
      <c r="M91" s="14"/>
      <c r="N91" s="14">
        <v>2.5</v>
      </c>
      <c r="O91" s="14">
        <v>125</v>
      </c>
      <c r="P91" s="14">
        <v>2</v>
      </c>
      <c r="Q91" s="14">
        <v>100</v>
      </c>
      <c r="R91" s="14">
        <v>0.5</v>
      </c>
      <c r="S91" s="135">
        <v>25</v>
      </c>
    </row>
    <row r="92" spans="1:19" ht="35.25" customHeight="1">
      <c r="A92" s="263">
        <v>5</v>
      </c>
      <c r="B92" s="3" t="s">
        <v>236</v>
      </c>
      <c r="C92" s="74">
        <v>530</v>
      </c>
      <c r="D92" s="277" t="s">
        <v>9</v>
      </c>
      <c r="E92" s="320"/>
      <c r="F92" s="20"/>
      <c r="G92" s="306">
        <f t="shared" si="15"/>
        <v>506.4</v>
      </c>
      <c r="H92" s="320"/>
      <c r="I92" s="12"/>
      <c r="J92" s="102">
        <f t="shared" si="8"/>
        <v>506.4</v>
      </c>
      <c r="K92" s="24"/>
      <c r="L92" s="338"/>
      <c r="M92" s="14">
        <v>28.2</v>
      </c>
      <c r="N92" s="14"/>
      <c r="O92" s="14">
        <v>225</v>
      </c>
      <c r="P92" s="14"/>
      <c r="Q92" s="14">
        <v>225</v>
      </c>
      <c r="R92" s="14"/>
      <c r="S92" s="135">
        <v>28.2</v>
      </c>
    </row>
    <row r="93" spans="1:19" ht="35.25" customHeight="1">
      <c r="A93" s="263">
        <v>6</v>
      </c>
      <c r="B93" s="3" t="s">
        <v>242</v>
      </c>
      <c r="C93" s="74">
        <v>540</v>
      </c>
      <c r="D93" s="277" t="s">
        <v>9</v>
      </c>
      <c r="E93" s="320"/>
      <c r="F93" s="20"/>
      <c r="G93" s="306">
        <f t="shared" si="15"/>
        <v>0</v>
      </c>
      <c r="H93" s="320"/>
      <c r="I93" s="12"/>
      <c r="J93" s="102">
        <f t="shared" si="8"/>
        <v>0</v>
      </c>
      <c r="K93" s="24"/>
      <c r="L93" s="338"/>
      <c r="M93" s="14"/>
      <c r="N93" s="14"/>
      <c r="O93" s="14"/>
      <c r="P93" s="14"/>
      <c r="Q93" s="14"/>
      <c r="R93" s="14"/>
      <c r="S93" s="135"/>
    </row>
    <row r="94" spans="1:19" ht="35.25" customHeight="1">
      <c r="A94" s="263">
        <v>7</v>
      </c>
      <c r="B94" s="2" t="s">
        <v>241</v>
      </c>
      <c r="C94" s="74">
        <v>550</v>
      </c>
      <c r="D94" s="277" t="s">
        <v>86</v>
      </c>
      <c r="E94" s="304">
        <f>L94+N94+P94+R94</f>
        <v>15</v>
      </c>
      <c r="F94" s="102">
        <f>IF(E94=0,,ROUND(G94/E94*1000,1))</f>
        <v>0</v>
      </c>
      <c r="G94" s="306">
        <f t="shared" si="15"/>
        <v>0</v>
      </c>
      <c r="H94" s="320"/>
      <c r="I94" s="12"/>
      <c r="J94" s="102">
        <f t="shared" si="8"/>
        <v>0</v>
      </c>
      <c r="K94" s="24"/>
      <c r="L94" s="338"/>
      <c r="M94" s="14"/>
      <c r="N94" s="1484">
        <v>7.5</v>
      </c>
      <c r="O94" s="1484"/>
      <c r="P94" s="1484">
        <v>7.5</v>
      </c>
      <c r="Q94" s="14"/>
      <c r="R94" s="1483">
        <v>0</v>
      </c>
      <c r="S94" s="135"/>
    </row>
    <row r="95" spans="1:19" ht="35.25" customHeight="1">
      <c r="A95" s="263">
        <v>8</v>
      </c>
      <c r="B95" s="3" t="s">
        <v>26</v>
      </c>
      <c r="C95" s="74">
        <v>560</v>
      </c>
      <c r="D95" s="277" t="s">
        <v>9</v>
      </c>
      <c r="E95" s="320"/>
      <c r="F95" s="20"/>
      <c r="G95" s="306">
        <f t="shared" si="15"/>
        <v>120</v>
      </c>
      <c r="H95" s="320"/>
      <c r="I95" s="12"/>
      <c r="J95" s="102">
        <f t="shared" si="8"/>
        <v>120</v>
      </c>
      <c r="K95" s="24"/>
      <c r="L95" s="338"/>
      <c r="M95" s="14"/>
      <c r="N95" s="14"/>
      <c r="O95" s="14">
        <v>60</v>
      </c>
      <c r="P95" s="14"/>
      <c r="Q95" s="14">
        <v>60</v>
      </c>
      <c r="R95" s="14"/>
      <c r="S95" s="135"/>
    </row>
    <row r="96" spans="1:19" ht="35.25" customHeight="1">
      <c r="A96" s="263">
        <v>9</v>
      </c>
      <c r="B96" s="2" t="s">
        <v>237</v>
      </c>
      <c r="C96" s="74">
        <v>570</v>
      </c>
      <c r="D96" s="277" t="s">
        <v>5</v>
      </c>
      <c r="E96" s="304">
        <f>L96+N96+P96+R96</f>
        <v>0</v>
      </c>
      <c r="F96" s="102">
        <f>IF(E96=0,,ROUND(G96/E96*1000,1))</f>
        <v>0</v>
      </c>
      <c r="G96" s="306">
        <f t="shared" si="15"/>
        <v>0</v>
      </c>
      <c r="H96" s="320"/>
      <c r="I96" s="12"/>
      <c r="J96" s="102">
        <f t="shared" si="8"/>
        <v>0</v>
      </c>
      <c r="K96" s="24"/>
      <c r="L96" s="338"/>
      <c r="M96" s="14"/>
      <c r="N96" s="14"/>
      <c r="O96" s="14"/>
      <c r="P96" s="14"/>
      <c r="Q96" s="14"/>
      <c r="R96" s="14"/>
      <c r="S96" s="135"/>
    </row>
    <row r="97" spans="1:19" ht="35.25" customHeight="1">
      <c r="A97" s="263">
        <v>10</v>
      </c>
      <c r="B97" s="2" t="s">
        <v>154</v>
      </c>
      <c r="C97" s="74">
        <v>580</v>
      </c>
      <c r="D97" s="277" t="s">
        <v>9</v>
      </c>
      <c r="E97" s="320"/>
      <c r="F97" s="20"/>
      <c r="G97" s="306">
        <f t="shared" si="15"/>
        <v>0</v>
      </c>
      <c r="H97" s="320"/>
      <c r="I97" s="12"/>
      <c r="J97" s="102">
        <f t="shared" si="8"/>
        <v>0</v>
      </c>
      <c r="K97" s="24"/>
      <c r="L97" s="338"/>
      <c r="M97" s="14"/>
      <c r="N97" s="14"/>
      <c r="O97" s="14"/>
      <c r="P97" s="14"/>
      <c r="Q97" s="14"/>
      <c r="R97" s="14"/>
      <c r="S97" s="135"/>
    </row>
    <row r="98" spans="1:19" ht="35.25" customHeight="1" thickBot="1">
      <c r="A98" s="379">
        <v>11</v>
      </c>
      <c r="B98" s="4" t="s">
        <v>12</v>
      </c>
      <c r="C98" s="203">
        <v>590</v>
      </c>
      <c r="D98" s="380" t="s">
        <v>9</v>
      </c>
      <c r="E98" s="458"/>
      <c r="F98" s="30"/>
      <c r="G98" s="411">
        <f t="shared" si="15"/>
        <v>720</v>
      </c>
      <c r="H98" s="458"/>
      <c r="I98" s="25"/>
      <c r="J98" s="383">
        <f t="shared" si="8"/>
        <v>720</v>
      </c>
      <c r="K98" s="26"/>
      <c r="L98" s="459"/>
      <c r="M98" s="16">
        <v>180</v>
      </c>
      <c r="N98" s="16"/>
      <c r="O98" s="16">
        <v>180</v>
      </c>
      <c r="P98" s="16"/>
      <c r="Q98" s="16">
        <v>180</v>
      </c>
      <c r="R98" s="16"/>
      <c r="S98" s="136">
        <v>180</v>
      </c>
    </row>
    <row r="99" spans="1:19" s="77" customFormat="1" ht="35.25" customHeight="1" thickBot="1">
      <c r="A99" s="257"/>
      <c r="B99" s="445" t="s">
        <v>84</v>
      </c>
      <c r="C99" s="204">
        <v>600</v>
      </c>
      <c r="D99" s="231" t="s">
        <v>9</v>
      </c>
      <c r="E99" s="438"/>
      <c r="F99" s="128"/>
      <c r="G99" s="133">
        <f>SUM(G88:G98)</f>
        <v>1701.2</v>
      </c>
      <c r="H99" s="439">
        <f aca="true" t="shared" si="16" ref="H99:S99">SUM(H88:H98)</f>
        <v>0</v>
      </c>
      <c r="I99" s="129">
        <f t="shared" si="16"/>
        <v>0</v>
      </c>
      <c r="J99" s="129">
        <f t="shared" si="16"/>
        <v>1701.2</v>
      </c>
      <c r="K99" s="133">
        <f t="shared" si="16"/>
        <v>0</v>
      </c>
      <c r="L99" s="461"/>
      <c r="M99" s="129">
        <f t="shared" si="16"/>
        <v>208.2</v>
      </c>
      <c r="N99" s="127"/>
      <c r="O99" s="129">
        <f t="shared" si="16"/>
        <v>625.6</v>
      </c>
      <c r="P99" s="127"/>
      <c r="Q99" s="129">
        <f t="shared" si="16"/>
        <v>612.1</v>
      </c>
      <c r="R99" s="127"/>
      <c r="S99" s="141">
        <f t="shared" si="16"/>
        <v>255.3</v>
      </c>
    </row>
    <row r="100" spans="1:19" ht="35.25" customHeight="1">
      <c r="A100" s="250"/>
      <c r="B100" s="460" t="s">
        <v>27</v>
      </c>
      <c r="C100" s="200"/>
      <c r="D100" s="414"/>
      <c r="E100" s="425"/>
      <c r="F100" s="29"/>
      <c r="G100" s="426"/>
      <c r="H100" s="427"/>
      <c r="I100" s="27"/>
      <c r="J100" s="27"/>
      <c r="K100" s="28"/>
      <c r="L100" s="428"/>
      <c r="M100" s="27"/>
      <c r="N100" s="27"/>
      <c r="O100" s="27"/>
      <c r="P100" s="27"/>
      <c r="Q100" s="27"/>
      <c r="R100" s="27"/>
      <c r="S100" s="143"/>
    </row>
    <row r="101" spans="1:19" ht="35.25" customHeight="1">
      <c r="A101" s="263">
        <v>1</v>
      </c>
      <c r="B101" s="2" t="s">
        <v>28</v>
      </c>
      <c r="C101" s="74">
        <v>610</v>
      </c>
      <c r="D101" s="277" t="s">
        <v>5</v>
      </c>
      <c r="E101" s="304">
        <f aca="true" t="shared" si="17" ref="E101:E107">L101+N101+P101+R101</f>
        <v>7000</v>
      </c>
      <c r="F101" s="102">
        <f aca="true" t="shared" si="18" ref="F101:F107">IF(E101=0,,ROUND(G101/E101*1000,1))</f>
        <v>9.7</v>
      </c>
      <c r="G101" s="306">
        <f aca="true" t="shared" si="19" ref="G101:G108">M101+O101+Q101+S101</f>
        <v>68.2</v>
      </c>
      <c r="H101" s="320"/>
      <c r="I101" s="12"/>
      <c r="J101" s="102">
        <f aca="true" t="shared" si="20" ref="J101:J108">G101-K101</f>
        <v>68.2</v>
      </c>
      <c r="K101" s="24"/>
      <c r="L101" s="338"/>
      <c r="M101" s="14"/>
      <c r="N101" s="14">
        <v>3500</v>
      </c>
      <c r="O101" s="14">
        <v>34.1</v>
      </c>
      <c r="P101" s="14">
        <v>3500</v>
      </c>
      <c r="Q101" s="14">
        <v>34.1</v>
      </c>
      <c r="R101" s="14"/>
      <c r="S101" s="135"/>
    </row>
    <row r="102" spans="1:19" ht="35.25" customHeight="1">
      <c r="A102" s="263">
        <v>2</v>
      </c>
      <c r="B102" s="3" t="s">
        <v>238</v>
      </c>
      <c r="C102" s="74">
        <v>620</v>
      </c>
      <c r="D102" s="277" t="s">
        <v>9</v>
      </c>
      <c r="E102" s="296"/>
      <c r="F102" s="150"/>
      <c r="G102" s="306">
        <f t="shared" si="19"/>
        <v>0</v>
      </c>
      <c r="H102" s="320"/>
      <c r="I102" s="12"/>
      <c r="J102" s="102">
        <f t="shared" si="20"/>
        <v>0</v>
      </c>
      <c r="K102" s="24"/>
      <c r="L102" s="338"/>
      <c r="M102" s="14"/>
      <c r="N102" s="14"/>
      <c r="O102" s="14"/>
      <c r="P102" s="14"/>
      <c r="Q102" s="14"/>
      <c r="R102" s="14"/>
      <c r="S102" s="135"/>
    </row>
    <row r="103" spans="1:19" ht="35.25" customHeight="1">
      <c r="A103" s="1552">
        <v>3</v>
      </c>
      <c r="B103" s="3" t="s">
        <v>90</v>
      </c>
      <c r="C103" s="74">
        <v>630</v>
      </c>
      <c r="D103" s="277" t="s">
        <v>5</v>
      </c>
      <c r="E103" s="296"/>
      <c r="F103" s="150"/>
      <c r="G103" s="306">
        <f t="shared" si="19"/>
        <v>22.9</v>
      </c>
      <c r="H103" s="321"/>
      <c r="I103" s="17"/>
      <c r="J103" s="102">
        <f t="shared" si="20"/>
        <v>22.9</v>
      </c>
      <c r="K103" s="19"/>
      <c r="L103" s="291"/>
      <c r="M103" s="103">
        <f>M104+M105</f>
        <v>0</v>
      </c>
      <c r="N103" s="17"/>
      <c r="O103" s="103">
        <f>O104+O105</f>
        <v>6.1</v>
      </c>
      <c r="P103" s="17"/>
      <c r="Q103" s="103">
        <f>Q104+Q105</f>
        <v>0</v>
      </c>
      <c r="R103" s="17"/>
      <c r="S103" s="247">
        <f>S104+S105</f>
        <v>16.8</v>
      </c>
    </row>
    <row r="104" spans="1:19" ht="35.25" customHeight="1">
      <c r="A104" s="1552"/>
      <c r="B104" s="7" t="s">
        <v>91</v>
      </c>
      <c r="C104" s="7">
        <v>631</v>
      </c>
      <c r="D104" s="281" t="s">
        <v>5</v>
      </c>
      <c r="E104" s="304">
        <f t="shared" si="17"/>
        <v>0</v>
      </c>
      <c r="F104" s="102">
        <f t="shared" si="18"/>
        <v>0</v>
      </c>
      <c r="G104" s="306">
        <f t="shared" si="19"/>
        <v>0</v>
      </c>
      <c r="H104" s="320"/>
      <c r="I104" s="12"/>
      <c r="J104" s="102">
        <f t="shared" si="20"/>
        <v>0</v>
      </c>
      <c r="K104" s="24"/>
      <c r="L104" s="338"/>
      <c r="M104" s="14"/>
      <c r="N104" s="14"/>
      <c r="O104" s="14"/>
      <c r="P104" s="14"/>
      <c r="Q104" s="14"/>
      <c r="R104" s="14"/>
      <c r="S104" s="135"/>
    </row>
    <row r="105" spans="1:19" ht="35.25" customHeight="1">
      <c r="A105" s="1552"/>
      <c r="B105" s="7" t="s">
        <v>92</v>
      </c>
      <c r="C105" s="7">
        <v>632</v>
      </c>
      <c r="D105" s="281" t="s">
        <v>5</v>
      </c>
      <c r="E105" s="304">
        <f t="shared" si="17"/>
        <v>500</v>
      </c>
      <c r="F105" s="102">
        <f t="shared" si="18"/>
        <v>45.8</v>
      </c>
      <c r="G105" s="306">
        <f t="shared" si="19"/>
        <v>22.9</v>
      </c>
      <c r="H105" s="320"/>
      <c r="I105" s="12"/>
      <c r="J105" s="102">
        <f t="shared" si="20"/>
        <v>22.9</v>
      </c>
      <c r="K105" s="24"/>
      <c r="L105" s="338"/>
      <c r="M105" s="14"/>
      <c r="N105" s="14">
        <v>100</v>
      </c>
      <c r="O105" s="14">
        <v>6.1</v>
      </c>
      <c r="P105" s="14"/>
      <c r="Q105" s="14"/>
      <c r="R105" s="14">
        <v>400</v>
      </c>
      <c r="S105" s="135">
        <v>16.8</v>
      </c>
    </row>
    <row r="106" spans="1:19" ht="35.25" customHeight="1">
      <c r="A106" s="263">
        <v>4</v>
      </c>
      <c r="B106" s="3" t="s">
        <v>240</v>
      </c>
      <c r="C106" s="74">
        <v>640</v>
      </c>
      <c r="D106" s="233" t="s">
        <v>40</v>
      </c>
      <c r="E106" s="296"/>
      <c r="F106" s="150"/>
      <c r="G106" s="306">
        <f t="shared" si="19"/>
        <v>0</v>
      </c>
      <c r="H106" s="320"/>
      <c r="I106" s="12"/>
      <c r="J106" s="102">
        <f t="shared" si="20"/>
        <v>0</v>
      </c>
      <c r="K106" s="24"/>
      <c r="L106" s="338"/>
      <c r="M106" s="14"/>
      <c r="N106" s="14"/>
      <c r="O106" s="14"/>
      <c r="P106" s="14"/>
      <c r="Q106" s="14"/>
      <c r="R106" s="14"/>
      <c r="S106" s="135"/>
    </row>
    <row r="107" spans="1:19" ht="35.25" customHeight="1">
      <c r="A107" s="263">
        <v>5</v>
      </c>
      <c r="B107" s="2" t="s">
        <v>29</v>
      </c>
      <c r="C107" s="74">
        <v>650</v>
      </c>
      <c r="D107" s="277" t="s">
        <v>30</v>
      </c>
      <c r="E107" s="304">
        <f t="shared" si="17"/>
        <v>400</v>
      </c>
      <c r="F107" s="102">
        <f t="shared" si="18"/>
        <v>13.8</v>
      </c>
      <c r="G107" s="306">
        <f t="shared" si="19"/>
        <v>5.5</v>
      </c>
      <c r="H107" s="320"/>
      <c r="I107" s="12"/>
      <c r="J107" s="102">
        <f t="shared" si="20"/>
        <v>5.5</v>
      </c>
      <c r="K107" s="24"/>
      <c r="L107" s="290"/>
      <c r="M107" s="14"/>
      <c r="N107" s="23"/>
      <c r="O107" s="14"/>
      <c r="P107" s="23">
        <v>400</v>
      </c>
      <c r="Q107" s="14">
        <v>5.5</v>
      </c>
      <c r="R107" s="23"/>
      <c r="S107" s="135"/>
    </row>
    <row r="108" spans="1:19" ht="35.25" customHeight="1" thickBot="1">
      <c r="A108" s="379">
        <v>6</v>
      </c>
      <c r="B108" s="4" t="s">
        <v>12</v>
      </c>
      <c r="C108" s="203">
        <v>660</v>
      </c>
      <c r="D108" s="380" t="s">
        <v>9</v>
      </c>
      <c r="E108" s="462"/>
      <c r="F108" s="218"/>
      <c r="G108" s="411">
        <f t="shared" si="19"/>
        <v>0</v>
      </c>
      <c r="H108" s="458"/>
      <c r="I108" s="25"/>
      <c r="J108" s="383">
        <f t="shared" si="20"/>
        <v>0</v>
      </c>
      <c r="K108" s="26"/>
      <c r="L108" s="459"/>
      <c r="M108" s="16"/>
      <c r="N108" s="16"/>
      <c r="O108" s="16"/>
      <c r="P108" s="16"/>
      <c r="Q108" s="16"/>
      <c r="R108" s="16"/>
      <c r="S108" s="136"/>
    </row>
    <row r="109" spans="1:19" s="77" customFormat="1" ht="35.25" customHeight="1" thickBot="1">
      <c r="A109" s="420"/>
      <c r="B109" s="445" t="s">
        <v>88</v>
      </c>
      <c r="C109" s="204">
        <v>670</v>
      </c>
      <c r="D109" s="231" t="s">
        <v>9</v>
      </c>
      <c r="E109" s="438"/>
      <c r="F109" s="128"/>
      <c r="G109" s="133">
        <f>G101+G102+G103+G106+G107+G108</f>
        <v>96.6</v>
      </c>
      <c r="H109" s="439">
        <f aca="true" t="shared" si="21" ref="H109:S109">H101+H102+H103+H106+H107+H108</f>
        <v>0</v>
      </c>
      <c r="I109" s="129">
        <f t="shared" si="21"/>
        <v>0</v>
      </c>
      <c r="J109" s="129">
        <f t="shared" si="21"/>
        <v>96.6</v>
      </c>
      <c r="K109" s="133">
        <f t="shared" si="21"/>
        <v>0</v>
      </c>
      <c r="L109" s="461"/>
      <c r="M109" s="129">
        <f t="shared" si="21"/>
        <v>0</v>
      </c>
      <c r="N109" s="127"/>
      <c r="O109" s="129">
        <f t="shared" si="21"/>
        <v>40.2</v>
      </c>
      <c r="P109" s="127"/>
      <c r="Q109" s="129">
        <f t="shared" si="21"/>
        <v>39.6</v>
      </c>
      <c r="R109" s="127"/>
      <c r="S109" s="141">
        <f t="shared" si="21"/>
        <v>16.8</v>
      </c>
    </row>
    <row r="110" spans="1:19" ht="35.25" customHeight="1">
      <c r="A110" s="250"/>
      <c r="B110" s="463" t="s">
        <v>101</v>
      </c>
      <c r="C110" s="200"/>
      <c r="D110" s="414"/>
      <c r="E110" s="425"/>
      <c r="F110" s="29"/>
      <c r="G110" s="426"/>
      <c r="H110" s="427"/>
      <c r="I110" s="27"/>
      <c r="J110" s="27"/>
      <c r="K110" s="28"/>
      <c r="L110" s="428"/>
      <c r="M110" s="27"/>
      <c r="N110" s="27"/>
      <c r="O110" s="27"/>
      <c r="P110" s="27"/>
      <c r="Q110" s="27"/>
      <c r="R110" s="27"/>
      <c r="S110" s="143"/>
    </row>
    <row r="111" spans="1:19" ht="35.25" customHeight="1">
      <c r="A111" s="263">
        <v>1</v>
      </c>
      <c r="B111" s="2" t="s">
        <v>31</v>
      </c>
      <c r="C111" s="74">
        <v>680</v>
      </c>
      <c r="D111" s="277" t="s">
        <v>5</v>
      </c>
      <c r="E111" s="304">
        <f>L111+N111+P111+R111</f>
        <v>0</v>
      </c>
      <c r="F111" s="102">
        <f>IF(E111=0,,ROUND(G111/E111*1000,1))</f>
        <v>0</v>
      </c>
      <c r="G111" s="306">
        <f aca="true" t="shared" si="22" ref="G111:G119">M111+O111+Q111+S111</f>
        <v>0</v>
      </c>
      <c r="H111" s="320"/>
      <c r="I111" s="12"/>
      <c r="J111" s="102">
        <f aca="true" t="shared" si="23" ref="J111:J119">G111-K111</f>
        <v>0</v>
      </c>
      <c r="K111" s="24"/>
      <c r="L111" s="338"/>
      <c r="M111" s="14"/>
      <c r="N111" s="14"/>
      <c r="O111" s="14"/>
      <c r="P111" s="14"/>
      <c r="Q111" s="14"/>
      <c r="R111" s="14"/>
      <c r="S111" s="135"/>
    </row>
    <row r="112" spans="1:19" ht="35.25" customHeight="1">
      <c r="A112" s="263">
        <v>2</v>
      </c>
      <c r="B112" s="2" t="s">
        <v>32</v>
      </c>
      <c r="C112" s="74">
        <v>690</v>
      </c>
      <c r="D112" s="277" t="s">
        <v>9</v>
      </c>
      <c r="E112" s="320"/>
      <c r="F112" s="20"/>
      <c r="G112" s="306">
        <f t="shared" si="22"/>
        <v>350</v>
      </c>
      <c r="H112" s="320"/>
      <c r="I112" s="12"/>
      <c r="J112" s="102">
        <f t="shared" si="23"/>
        <v>350</v>
      </c>
      <c r="K112" s="24"/>
      <c r="L112" s="338"/>
      <c r="M112" s="14">
        <v>87.5</v>
      </c>
      <c r="N112" s="14"/>
      <c r="O112" s="14">
        <v>87.5</v>
      </c>
      <c r="P112" s="14"/>
      <c r="Q112" s="14">
        <v>87.5</v>
      </c>
      <c r="R112" s="14"/>
      <c r="S112" s="135">
        <v>87.5</v>
      </c>
    </row>
    <row r="113" spans="1:19" ht="35.25" customHeight="1">
      <c r="A113" s="263">
        <v>3</v>
      </c>
      <c r="B113" s="2" t="s">
        <v>33</v>
      </c>
      <c r="C113" s="74">
        <v>700</v>
      </c>
      <c r="D113" s="277" t="s">
        <v>9</v>
      </c>
      <c r="E113" s="320"/>
      <c r="F113" s="20"/>
      <c r="G113" s="306">
        <f t="shared" si="22"/>
        <v>0</v>
      </c>
      <c r="H113" s="320"/>
      <c r="I113" s="12"/>
      <c r="J113" s="102">
        <f t="shared" si="23"/>
        <v>0</v>
      </c>
      <c r="K113" s="24"/>
      <c r="L113" s="338"/>
      <c r="M113" s="14"/>
      <c r="N113" s="14"/>
      <c r="O113" s="14"/>
      <c r="P113" s="14"/>
      <c r="Q113" s="14"/>
      <c r="R113" s="14"/>
      <c r="S113" s="135"/>
    </row>
    <row r="114" spans="1:19" ht="35.25" customHeight="1">
      <c r="A114" s="263">
        <v>4</v>
      </c>
      <c r="B114" s="273" t="s">
        <v>108</v>
      </c>
      <c r="C114" s="74">
        <v>710</v>
      </c>
      <c r="D114" s="277" t="s">
        <v>9</v>
      </c>
      <c r="E114" s="320"/>
      <c r="F114" s="20"/>
      <c r="G114" s="306">
        <f t="shared" si="22"/>
        <v>300</v>
      </c>
      <c r="H114" s="320"/>
      <c r="I114" s="12"/>
      <c r="J114" s="102">
        <f t="shared" si="23"/>
        <v>300</v>
      </c>
      <c r="K114" s="24"/>
      <c r="L114" s="338"/>
      <c r="M114" s="14">
        <v>75</v>
      </c>
      <c r="N114" s="14"/>
      <c r="O114" s="14">
        <v>75</v>
      </c>
      <c r="P114" s="14"/>
      <c r="Q114" s="14">
        <v>75</v>
      </c>
      <c r="R114" s="14"/>
      <c r="S114" s="135">
        <v>75</v>
      </c>
    </row>
    <row r="115" spans="1:19" ht="35.25" customHeight="1" thickBot="1">
      <c r="A115" s="379">
        <v>5</v>
      </c>
      <c r="B115" s="4" t="s">
        <v>12</v>
      </c>
      <c r="C115" s="203">
        <v>720</v>
      </c>
      <c r="D115" s="380" t="s">
        <v>9</v>
      </c>
      <c r="E115" s="458"/>
      <c r="F115" s="30"/>
      <c r="G115" s="411">
        <f t="shared" si="22"/>
        <v>0</v>
      </c>
      <c r="H115" s="458"/>
      <c r="I115" s="25"/>
      <c r="J115" s="383">
        <f t="shared" si="23"/>
        <v>0</v>
      </c>
      <c r="K115" s="26"/>
      <c r="L115" s="459"/>
      <c r="M115" s="16"/>
      <c r="N115" s="16"/>
      <c r="O115" s="16"/>
      <c r="P115" s="16"/>
      <c r="Q115" s="16"/>
      <c r="R115" s="16"/>
      <c r="S115" s="136"/>
    </row>
    <row r="116" spans="1:19" s="77" customFormat="1" ht="35.25" customHeight="1" thickBot="1">
      <c r="A116" s="420"/>
      <c r="B116" s="445" t="s">
        <v>102</v>
      </c>
      <c r="C116" s="204">
        <v>730</v>
      </c>
      <c r="D116" s="231" t="s">
        <v>9</v>
      </c>
      <c r="E116" s="438" t="s">
        <v>62</v>
      </c>
      <c r="F116" s="128"/>
      <c r="G116" s="133">
        <f>G111+G112+G113+G114+G115</f>
        <v>650</v>
      </c>
      <c r="H116" s="439">
        <f aca="true" t="shared" si="24" ref="H116:S116">H111+H112+H113+H114+H115</f>
        <v>0</v>
      </c>
      <c r="I116" s="129">
        <f t="shared" si="24"/>
        <v>0</v>
      </c>
      <c r="J116" s="129">
        <f t="shared" si="24"/>
        <v>650</v>
      </c>
      <c r="K116" s="133">
        <f t="shared" si="24"/>
        <v>0</v>
      </c>
      <c r="L116" s="461"/>
      <c r="M116" s="129">
        <f t="shared" si="24"/>
        <v>162.5</v>
      </c>
      <c r="N116" s="127"/>
      <c r="O116" s="129">
        <f t="shared" si="24"/>
        <v>162.5</v>
      </c>
      <c r="P116" s="127"/>
      <c r="Q116" s="129">
        <f t="shared" si="24"/>
        <v>162.5</v>
      </c>
      <c r="R116" s="127"/>
      <c r="S116" s="141">
        <f t="shared" si="24"/>
        <v>162.5</v>
      </c>
    </row>
    <row r="117" spans="1:19" ht="35.25" customHeight="1">
      <c r="A117" s="244"/>
      <c r="B117" s="465" t="s">
        <v>182</v>
      </c>
      <c r="C117" s="466">
        <v>740</v>
      </c>
      <c r="D117" s="467"/>
      <c r="E117" s="468" t="s">
        <v>62</v>
      </c>
      <c r="F117" s="47"/>
      <c r="G117" s="469">
        <f t="shared" si="22"/>
        <v>7200</v>
      </c>
      <c r="H117" s="468"/>
      <c r="I117" s="40"/>
      <c r="J117" s="470">
        <f t="shared" si="23"/>
        <v>7200</v>
      </c>
      <c r="K117" s="41"/>
      <c r="L117" s="471"/>
      <c r="M117" s="39">
        <v>1800</v>
      </c>
      <c r="N117" s="39"/>
      <c r="O117" s="39">
        <v>1800</v>
      </c>
      <c r="P117" s="39"/>
      <c r="Q117" s="39">
        <v>1800</v>
      </c>
      <c r="R117" s="39"/>
      <c r="S117" s="472">
        <v>1800</v>
      </c>
    </row>
    <row r="118" spans="1:19" ht="35.25" customHeight="1" thickBot="1">
      <c r="A118" s="473"/>
      <c r="B118" s="474" t="s">
        <v>170</v>
      </c>
      <c r="C118" s="475">
        <v>741</v>
      </c>
      <c r="D118" s="405"/>
      <c r="E118" s="476" t="s">
        <v>62</v>
      </c>
      <c r="F118" s="477"/>
      <c r="G118" s="478">
        <f t="shared" si="22"/>
        <v>344</v>
      </c>
      <c r="H118" s="476"/>
      <c r="I118" s="43"/>
      <c r="J118" s="115">
        <f t="shared" si="23"/>
        <v>344</v>
      </c>
      <c r="K118" s="44"/>
      <c r="L118" s="479"/>
      <c r="M118" s="42">
        <v>86</v>
      </c>
      <c r="N118" s="42"/>
      <c r="O118" s="42">
        <v>86</v>
      </c>
      <c r="P118" s="42"/>
      <c r="Q118" s="42">
        <v>86</v>
      </c>
      <c r="R118" s="42"/>
      <c r="S118" s="480">
        <v>86</v>
      </c>
    </row>
    <row r="119" spans="1:19" ht="35.25" customHeight="1" thickBot="1">
      <c r="A119" s="251"/>
      <c r="B119" s="31" t="s">
        <v>103</v>
      </c>
      <c r="C119" s="205">
        <v>750</v>
      </c>
      <c r="D119" s="481"/>
      <c r="E119" s="482" t="s">
        <v>62</v>
      </c>
      <c r="F119" s="36"/>
      <c r="G119" s="452">
        <f t="shared" si="22"/>
        <v>1920</v>
      </c>
      <c r="H119" s="482"/>
      <c r="I119" s="32"/>
      <c r="J119" s="451">
        <f t="shared" si="23"/>
        <v>1920</v>
      </c>
      <c r="K119" s="35"/>
      <c r="L119" s="33"/>
      <c r="M119" s="34">
        <v>480</v>
      </c>
      <c r="N119" s="34"/>
      <c r="O119" s="34">
        <v>480</v>
      </c>
      <c r="P119" s="34"/>
      <c r="Q119" s="34">
        <v>480</v>
      </c>
      <c r="R119" s="34"/>
      <c r="S119" s="144">
        <v>480</v>
      </c>
    </row>
    <row r="120" spans="1:19" s="77" customFormat="1" ht="35.25" customHeight="1" thickBot="1">
      <c r="A120" s="257"/>
      <c r="B120" s="483" t="s">
        <v>106</v>
      </c>
      <c r="C120" s="1130">
        <v>760</v>
      </c>
      <c r="D120" s="1131" t="s">
        <v>9</v>
      </c>
      <c r="E120" s="484"/>
      <c r="F120" s="184"/>
      <c r="G120" s="452">
        <f>G17+G53+G64+G85+G99+G109+G116+G117+G119</f>
        <v>21611.1</v>
      </c>
      <c r="H120" s="485">
        <f aca="true" t="shared" si="25" ref="H120:S120">H17+H53+H64+H85+H99+H109+H116+H117+H119</f>
        <v>0</v>
      </c>
      <c r="I120" s="451">
        <f t="shared" si="25"/>
        <v>0</v>
      </c>
      <c r="J120" s="451">
        <f t="shared" si="25"/>
        <v>21611.1</v>
      </c>
      <c r="K120" s="452">
        <f t="shared" si="25"/>
        <v>0</v>
      </c>
      <c r="L120" s="486"/>
      <c r="M120" s="451">
        <f t="shared" si="25"/>
        <v>4525.9</v>
      </c>
      <c r="N120" s="168"/>
      <c r="O120" s="451">
        <f t="shared" si="25"/>
        <v>5254.299999999999</v>
      </c>
      <c r="P120" s="168"/>
      <c r="Q120" s="451">
        <f t="shared" si="25"/>
        <v>5882.2</v>
      </c>
      <c r="R120" s="168"/>
      <c r="S120" s="487">
        <f t="shared" si="25"/>
        <v>5948.700000000001</v>
      </c>
    </row>
    <row r="121" spans="1:19" ht="35.25" customHeight="1">
      <c r="A121" s="1563" t="s">
        <v>171</v>
      </c>
      <c r="B121" s="1564"/>
      <c r="C121" s="1564"/>
      <c r="D121" s="1565"/>
      <c r="E121" s="491"/>
      <c r="F121" s="45"/>
      <c r="G121" s="197"/>
      <c r="H121" s="468"/>
      <c r="I121" s="40"/>
      <c r="J121" s="40"/>
      <c r="K121" s="46"/>
      <c r="L121" s="492"/>
      <c r="M121" s="40"/>
      <c r="N121" s="40"/>
      <c r="O121" s="40"/>
      <c r="P121" s="40"/>
      <c r="Q121" s="40"/>
      <c r="R121" s="40"/>
      <c r="S121" s="431"/>
    </row>
    <row r="122" spans="1:19" ht="35.25" customHeight="1">
      <c r="A122" s="249"/>
      <c r="B122" s="1566" t="s">
        <v>105</v>
      </c>
      <c r="C122" s="1567"/>
      <c r="D122" s="1568"/>
      <c r="E122" s="313"/>
      <c r="F122" s="11"/>
      <c r="G122" s="314"/>
      <c r="H122" s="320"/>
      <c r="I122" s="12"/>
      <c r="J122" s="12"/>
      <c r="K122" s="21"/>
      <c r="L122" s="289"/>
      <c r="M122" s="12"/>
      <c r="N122" s="12"/>
      <c r="O122" s="12"/>
      <c r="P122" s="12"/>
      <c r="Q122" s="12"/>
      <c r="R122" s="12"/>
      <c r="S122" s="142"/>
    </row>
    <row r="123" spans="1:19" ht="35.25" customHeight="1">
      <c r="A123" s="1552">
        <v>1</v>
      </c>
      <c r="B123" s="2" t="s">
        <v>81</v>
      </c>
      <c r="C123" s="74">
        <v>770</v>
      </c>
      <c r="D123" s="277" t="s">
        <v>5</v>
      </c>
      <c r="E123" s="321"/>
      <c r="F123" s="18"/>
      <c r="G123" s="19"/>
      <c r="H123" s="321"/>
      <c r="I123" s="12"/>
      <c r="J123" s="14"/>
      <c r="K123" s="22"/>
      <c r="L123" s="339"/>
      <c r="M123" s="17"/>
      <c r="N123" s="17"/>
      <c r="O123" s="17"/>
      <c r="P123" s="17"/>
      <c r="Q123" s="17"/>
      <c r="R123" s="17"/>
      <c r="S123" s="138"/>
    </row>
    <row r="124" spans="1:19" ht="35.25" customHeight="1">
      <c r="A124" s="1552"/>
      <c r="B124" s="8" t="s">
        <v>113</v>
      </c>
      <c r="C124" s="7">
        <v>771</v>
      </c>
      <c r="D124" s="281" t="s">
        <v>5</v>
      </c>
      <c r="E124" s="321"/>
      <c r="F124" s="18"/>
      <c r="G124" s="19"/>
      <c r="H124" s="321"/>
      <c r="I124" s="12"/>
      <c r="J124" s="14"/>
      <c r="K124" s="22"/>
      <c r="L124" s="339"/>
      <c r="M124" s="17"/>
      <c r="N124" s="17"/>
      <c r="O124" s="17"/>
      <c r="P124" s="17"/>
      <c r="Q124" s="17"/>
      <c r="R124" s="17"/>
      <c r="S124" s="138"/>
    </row>
    <row r="125" spans="1:19" ht="35.25" customHeight="1">
      <c r="A125" s="263">
        <v>2</v>
      </c>
      <c r="B125" s="2" t="s">
        <v>16</v>
      </c>
      <c r="C125" s="74">
        <v>780</v>
      </c>
      <c r="D125" s="277" t="s">
        <v>5</v>
      </c>
      <c r="E125" s="321"/>
      <c r="F125" s="18"/>
      <c r="G125" s="19"/>
      <c r="H125" s="321"/>
      <c r="I125" s="12"/>
      <c r="J125" s="14"/>
      <c r="K125" s="22"/>
      <c r="L125" s="339"/>
      <c r="M125" s="17"/>
      <c r="N125" s="17"/>
      <c r="O125" s="17"/>
      <c r="P125" s="17"/>
      <c r="Q125" s="17"/>
      <c r="R125" s="17"/>
      <c r="S125" s="138"/>
    </row>
    <row r="126" spans="1:19" ht="35.25" customHeight="1">
      <c r="A126" s="263">
        <v>3</v>
      </c>
      <c r="B126" s="3" t="s">
        <v>17</v>
      </c>
      <c r="C126" s="74">
        <v>790</v>
      </c>
      <c r="D126" s="277" t="s">
        <v>5</v>
      </c>
      <c r="E126" s="321"/>
      <c r="F126" s="18"/>
      <c r="G126" s="19"/>
      <c r="H126" s="321"/>
      <c r="I126" s="12"/>
      <c r="J126" s="14"/>
      <c r="K126" s="22"/>
      <c r="L126" s="339"/>
      <c r="M126" s="17"/>
      <c r="N126" s="17"/>
      <c r="O126" s="17"/>
      <c r="P126" s="17"/>
      <c r="Q126" s="17"/>
      <c r="R126" s="17"/>
      <c r="S126" s="138"/>
    </row>
    <row r="127" spans="1:19" ht="35.25" customHeight="1">
      <c r="A127" s="263">
        <v>4</v>
      </c>
      <c r="B127" s="2" t="s">
        <v>18</v>
      </c>
      <c r="C127" s="74">
        <v>800</v>
      </c>
      <c r="D127" s="277" t="s">
        <v>5</v>
      </c>
      <c r="E127" s="321"/>
      <c r="F127" s="18"/>
      <c r="G127" s="19"/>
      <c r="H127" s="321"/>
      <c r="I127" s="12"/>
      <c r="J127" s="14"/>
      <c r="K127" s="22"/>
      <c r="L127" s="339"/>
      <c r="M127" s="17"/>
      <c r="N127" s="17"/>
      <c r="O127" s="17"/>
      <c r="P127" s="17"/>
      <c r="Q127" s="17"/>
      <c r="R127" s="17"/>
      <c r="S127" s="138"/>
    </row>
    <row r="128" spans="1:19" ht="35.25" customHeight="1">
      <c r="A128" s="1552">
        <v>5</v>
      </c>
      <c r="B128" s="3" t="s">
        <v>110</v>
      </c>
      <c r="C128" s="74">
        <v>810</v>
      </c>
      <c r="D128" s="277" t="s">
        <v>5</v>
      </c>
      <c r="E128" s="321"/>
      <c r="F128" s="18"/>
      <c r="G128" s="19"/>
      <c r="H128" s="321"/>
      <c r="I128" s="12"/>
      <c r="J128" s="14"/>
      <c r="K128" s="22"/>
      <c r="L128" s="339"/>
      <c r="M128" s="17"/>
      <c r="N128" s="17"/>
      <c r="O128" s="17"/>
      <c r="P128" s="17"/>
      <c r="Q128" s="17"/>
      <c r="R128" s="17"/>
      <c r="S128" s="138"/>
    </row>
    <row r="129" spans="1:19" ht="35.25" customHeight="1">
      <c r="A129" s="1552"/>
      <c r="B129" s="9" t="s">
        <v>109</v>
      </c>
      <c r="C129" s="74">
        <v>811</v>
      </c>
      <c r="D129" s="277" t="s">
        <v>5</v>
      </c>
      <c r="E129" s="321"/>
      <c r="F129" s="18"/>
      <c r="G129" s="19"/>
      <c r="H129" s="321"/>
      <c r="I129" s="12"/>
      <c r="J129" s="14"/>
      <c r="K129" s="22"/>
      <c r="L129" s="339"/>
      <c r="M129" s="17"/>
      <c r="N129" s="17"/>
      <c r="O129" s="17"/>
      <c r="P129" s="17"/>
      <c r="Q129" s="17"/>
      <c r="R129" s="17"/>
      <c r="S129" s="138"/>
    </row>
    <row r="130" spans="1:19" ht="35.25" customHeight="1">
      <c r="A130" s="263">
        <v>6</v>
      </c>
      <c r="B130" s="3" t="s">
        <v>34</v>
      </c>
      <c r="C130" s="74">
        <v>820</v>
      </c>
      <c r="D130" s="277" t="s">
        <v>5</v>
      </c>
      <c r="E130" s="321"/>
      <c r="F130" s="18"/>
      <c r="G130" s="19"/>
      <c r="H130" s="321"/>
      <c r="I130" s="12"/>
      <c r="J130" s="14"/>
      <c r="K130" s="22"/>
      <c r="L130" s="339"/>
      <c r="M130" s="17"/>
      <c r="N130" s="17"/>
      <c r="O130" s="17"/>
      <c r="P130" s="17"/>
      <c r="Q130" s="17"/>
      <c r="R130" s="17"/>
      <c r="S130" s="138"/>
    </row>
    <row r="131" spans="1:19" s="77" customFormat="1" ht="35.25" customHeight="1">
      <c r="A131" s="272">
        <v>7</v>
      </c>
      <c r="B131" s="175" t="s">
        <v>35</v>
      </c>
      <c r="C131" s="75">
        <v>830</v>
      </c>
      <c r="D131" s="229" t="s">
        <v>5</v>
      </c>
      <c r="E131" s="312"/>
      <c r="F131" s="154"/>
      <c r="G131" s="322"/>
      <c r="H131" s="312"/>
      <c r="I131" s="104"/>
      <c r="J131" s="155"/>
      <c r="K131" s="327"/>
      <c r="L131" s="293"/>
      <c r="M131" s="153"/>
      <c r="N131" s="153"/>
      <c r="O131" s="153"/>
      <c r="P131" s="153"/>
      <c r="Q131" s="153"/>
      <c r="R131" s="153"/>
      <c r="S131" s="157"/>
    </row>
    <row r="132" spans="1:19" s="77" customFormat="1" ht="35.25" customHeight="1" thickBot="1">
      <c r="A132" s="255">
        <v>8</v>
      </c>
      <c r="B132" s="177" t="s">
        <v>12</v>
      </c>
      <c r="C132" s="215">
        <v>840</v>
      </c>
      <c r="D132" s="230" t="s">
        <v>9</v>
      </c>
      <c r="E132" s="495"/>
      <c r="F132" s="183"/>
      <c r="G132" s="496"/>
      <c r="H132" s="495"/>
      <c r="I132" s="159"/>
      <c r="J132" s="160"/>
      <c r="K132" s="497"/>
      <c r="L132" s="498"/>
      <c r="M132" s="158"/>
      <c r="N132" s="158"/>
      <c r="O132" s="158"/>
      <c r="P132" s="158"/>
      <c r="Q132" s="158"/>
      <c r="R132" s="158"/>
      <c r="S132" s="162"/>
    </row>
    <row r="133" spans="1:19" s="77" customFormat="1" ht="35.25" customHeight="1" thickBot="1">
      <c r="A133" s="420"/>
      <c r="B133" s="445" t="s">
        <v>111</v>
      </c>
      <c r="C133" s="204">
        <v>850</v>
      </c>
      <c r="D133" s="231" t="s">
        <v>9</v>
      </c>
      <c r="E133" s="438"/>
      <c r="F133" s="128"/>
      <c r="G133" s="126"/>
      <c r="H133" s="438"/>
      <c r="I133" s="127"/>
      <c r="J133" s="127"/>
      <c r="K133" s="126"/>
      <c r="L133" s="510"/>
      <c r="M133" s="127"/>
      <c r="N133" s="127"/>
      <c r="O133" s="127"/>
      <c r="P133" s="127"/>
      <c r="Q133" s="127"/>
      <c r="R133" s="127"/>
      <c r="S133" s="145"/>
    </row>
    <row r="134" spans="1:19" s="77" customFormat="1" ht="35.25" customHeight="1" thickBot="1">
      <c r="A134" s="499"/>
      <c r="B134" s="500" t="s">
        <v>155</v>
      </c>
      <c r="C134" s="501">
        <v>860</v>
      </c>
      <c r="D134" s="502"/>
      <c r="E134" s="503"/>
      <c r="F134" s="504"/>
      <c r="G134" s="505"/>
      <c r="H134" s="503"/>
      <c r="I134" s="506"/>
      <c r="J134" s="506"/>
      <c r="K134" s="507"/>
      <c r="L134" s="508"/>
      <c r="M134" s="506"/>
      <c r="N134" s="506"/>
      <c r="O134" s="506"/>
      <c r="P134" s="506"/>
      <c r="Q134" s="506"/>
      <c r="R134" s="506"/>
      <c r="S134" s="509"/>
    </row>
    <row r="135" spans="1:19" s="77" customFormat="1" ht="35.25" customHeight="1">
      <c r="A135" s="258"/>
      <c r="B135" s="1577" t="s">
        <v>112</v>
      </c>
      <c r="C135" s="1577"/>
      <c r="D135" s="1578"/>
      <c r="E135" s="488"/>
      <c r="F135" s="182"/>
      <c r="G135" s="489"/>
      <c r="H135" s="488"/>
      <c r="I135" s="181"/>
      <c r="J135" s="181"/>
      <c r="K135" s="489"/>
      <c r="L135" s="490"/>
      <c r="M135" s="181"/>
      <c r="N135" s="181"/>
      <c r="O135" s="181"/>
      <c r="P135" s="181"/>
      <c r="Q135" s="181"/>
      <c r="R135" s="181"/>
      <c r="S135" s="206"/>
    </row>
    <row r="136" spans="1:19" s="77" customFormat="1" ht="35.25" customHeight="1">
      <c r="A136" s="1525">
        <v>1</v>
      </c>
      <c r="B136" s="175" t="s">
        <v>81</v>
      </c>
      <c r="C136" s="75">
        <v>870</v>
      </c>
      <c r="D136" s="229" t="s">
        <v>5</v>
      </c>
      <c r="E136" s="312"/>
      <c r="F136" s="154"/>
      <c r="G136" s="322"/>
      <c r="H136" s="323"/>
      <c r="I136" s="104"/>
      <c r="J136" s="155"/>
      <c r="K136" s="327"/>
      <c r="L136" s="293"/>
      <c r="M136" s="156"/>
      <c r="N136" s="156"/>
      <c r="O136" s="156"/>
      <c r="P136" s="156"/>
      <c r="Q136" s="156"/>
      <c r="R136" s="156"/>
      <c r="S136" s="163"/>
    </row>
    <row r="137" spans="1:19" s="77" customFormat="1" ht="35.25" customHeight="1">
      <c r="A137" s="1525"/>
      <c r="B137" s="164" t="s">
        <v>113</v>
      </c>
      <c r="C137" s="176">
        <v>871</v>
      </c>
      <c r="D137" s="233" t="s">
        <v>5</v>
      </c>
      <c r="E137" s="312"/>
      <c r="F137" s="154"/>
      <c r="G137" s="322"/>
      <c r="H137" s="323"/>
      <c r="I137" s="104"/>
      <c r="J137" s="155"/>
      <c r="K137" s="327"/>
      <c r="L137" s="293"/>
      <c r="M137" s="156"/>
      <c r="N137" s="156"/>
      <c r="O137" s="156"/>
      <c r="P137" s="156"/>
      <c r="Q137" s="156"/>
      <c r="R137" s="156"/>
      <c r="S137" s="163"/>
    </row>
    <row r="138" spans="1:19" s="77" customFormat="1" ht="35.25" customHeight="1">
      <c r="A138" s="272">
        <v>2</v>
      </c>
      <c r="B138" s="175" t="s">
        <v>16</v>
      </c>
      <c r="C138" s="75">
        <v>880</v>
      </c>
      <c r="D138" s="229" t="s">
        <v>5</v>
      </c>
      <c r="E138" s="312"/>
      <c r="F138" s="154"/>
      <c r="G138" s="322"/>
      <c r="H138" s="323"/>
      <c r="I138" s="104"/>
      <c r="J138" s="155"/>
      <c r="K138" s="327"/>
      <c r="L138" s="293"/>
      <c r="M138" s="156"/>
      <c r="N138" s="156"/>
      <c r="O138" s="156"/>
      <c r="P138" s="156"/>
      <c r="Q138" s="156"/>
      <c r="R138" s="156"/>
      <c r="S138" s="163"/>
    </row>
    <row r="139" spans="1:19" s="77" customFormat="1" ht="35.25" customHeight="1">
      <c r="A139" s="272">
        <v>3</v>
      </c>
      <c r="B139" s="165" t="s">
        <v>17</v>
      </c>
      <c r="C139" s="75">
        <v>890</v>
      </c>
      <c r="D139" s="229" t="s">
        <v>5</v>
      </c>
      <c r="E139" s="312"/>
      <c r="F139" s="154"/>
      <c r="G139" s="322"/>
      <c r="H139" s="323"/>
      <c r="I139" s="104"/>
      <c r="J139" s="155"/>
      <c r="K139" s="327"/>
      <c r="L139" s="293"/>
      <c r="M139" s="156"/>
      <c r="N139" s="156"/>
      <c r="O139" s="156"/>
      <c r="P139" s="156"/>
      <c r="Q139" s="156"/>
      <c r="R139" s="156"/>
      <c r="S139" s="163"/>
    </row>
    <row r="140" spans="1:19" s="77" customFormat="1" ht="35.25" customHeight="1">
      <c r="A140" s="272">
        <v>4</v>
      </c>
      <c r="B140" s="175" t="s">
        <v>18</v>
      </c>
      <c r="C140" s="75">
        <v>900</v>
      </c>
      <c r="D140" s="229" t="s">
        <v>5</v>
      </c>
      <c r="E140" s="312"/>
      <c r="F140" s="154"/>
      <c r="G140" s="322"/>
      <c r="H140" s="323"/>
      <c r="I140" s="104"/>
      <c r="J140" s="155"/>
      <c r="K140" s="327"/>
      <c r="L140" s="293"/>
      <c r="M140" s="156"/>
      <c r="N140" s="156"/>
      <c r="O140" s="156"/>
      <c r="P140" s="156"/>
      <c r="Q140" s="156"/>
      <c r="R140" s="156"/>
      <c r="S140" s="163"/>
    </row>
    <row r="141" spans="1:19" s="77" customFormat="1" ht="35.25" customHeight="1">
      <c r="A141" s="1525">
        <v>5</v>
      </c>
      <c r="B141" s="165" t="s">
        <v>110</v>
      </c>
      <c r="C141" s="75">
        <v>910</v>
      </c>
      <c r="D141" s="229" t="s">
        <v>5</v>
      </c>
      <c r="E141" s="312"/>
      <c r="F141" s="154"/>
      <c r="G141" s="322"/>
      <c r="H141" s="323"/>
      <c r="I141" s="104"/>
      <c r="J141" s="155"/>
      <c r="K141" s="327"/>
      <c r="L141" s="293"/>
      <c r="M141" s="156"/>
      <c r="N141" s="156"/>
      <c r="O141" s="156"/>
      <c r="P141" s="156"/>
      <c r="Q141" s="156"/>
      <c r="R141" s="156"/>
      <c r="S141" s="163"/>
    </row>
    <row r="142" spans="1:19" s="77" customFormat="1" ht="35.25" customHeight="1">
      <c r="A142" s="1525"/>
      <c r="B142" s="166" t="s">
        <v>109</v>
      </c>
      <c r="C142" s="176">
        <v>911</v>
      </c>
      <c r="D142" s="233" t="s">
        <v>5</v>
      </c>
      <c r="E142" s="312"/>
      <c r="F142" s="154"/>
      <c r="G142" s="322"/>
      <c r="H142" s="323"/>
      <c r="I142" s="104"/>
      <c r="J142" s="155"/>
      <c r="K142" s="327"/>
      <c r="L142" s="293"/>
      <c r="M142" s="156"/>
      <c r="N142" s="156"/>
      <c r="O142" s="156"/>
      <c r="P142" s="156"/>
      <c r="Q142" s="156"/>
      <c r="R142" s="156"/>
      <c r="S142" s="163"/>
    </row>
    <row r="143" spans="1:19" s="77" customFormat="1" ht="35.25" customHeight="1">
      <c r="A143" s="272">
        <v>7</v>
      </c>
      <c r="B143" s="165" t="s">
        <v>34</v>
      </c>
      <c r="C143" s="75">
        <v>920</v>
      </c>
      <c r="D143" s="229" t="s">
        <v>5</v>
      </c>
      <c r="E143" s="312"/>
      <c r="F143" s="154"/>
      <c r="G143" s="322"/>
      <c r="H143" s="323"/>
      <c r="I143" s="104"/>
      <c r="J143" s="155"/>
      <c r="K143" s="327"/>
      <c r="L143" s="293"/>
      <c r="M143" s="156"/>
      <c r="N143" s="156"/>
      <c r="O143" s="156"/>
      <c r="P143" s="156"/>
      <c r="Q143" s="156"/>
      <c r="R143" s="156"/>
      <c r="S143" s="163"/>
    </row>
    <row r="144" spans="1:19" s="77" customFormat="1" ht="35.25" customHeight="1">
      <c r="A144" s="272">
        <v>8</v>
      </c>
      <c r="B144" s="175" t="s">
        <v>35</v>
      </c>
      <c r="C144" s="75">
        <v>930</v>
      </c>
      <c r="D144" s="229" t="s">
        <v>5</v>
      </c>
      <c r="E144" s="312"/>
      <c r="F144" s="154"/>
      <c r="G144" s="322"/>
      <c r="H144" s="323"/>
      <c r="I144" s="104"/>
      <c r="J144" s="155"/>
      <c r="K144" s="327"/>
      <c r="L144" s="293"/>
      <c r="M144" s="156"/>
      <c r="N144" s="156"/>
      <c r="O144" s="156"/>
      <c r="P144" s="156"/>
      <c r="Q144" s="156"/>
      <c r="R144" s="156"/>
      <c r="S144" s="163"/>
    </row>
    <row r="145" spans="1:19" s="77" customFormat="1" ht="35.25" customHeight="1" thickBot="1">
      <c r="A145" s="255">
        <v>9</v>
      </c>
      <c r="B145" s="177" t="s">
        <v>12</v>
      </c>
      <c r="C145" s="215">
        <v>940</v>
      </c>
      <c r="D145" s="230" t="s">
        <v>9</v>
      </c>
      <c r="E145" s="495"/>
      <c r="F145" s="183"/>
      <c r="G145" s="496"/>
      <c r="H145" s="511"/>
      <c r="I145" s="159"/>
      <c r="J145" s="160"/>
      <c r="K145" s="497"/>
      <c r="L145" s="498"/>
      <c r="M145" s="161"/>
      <c r="N145" s="161"/>
      <c r="O145" s="161"/>
      <c r="P145" s="161"/>
      <c r="Q145" s="161"/>
      <c r="R145" s="161"/>
      <c r="S145" s="167"/>
    </row>
    <row r="146" spans="1:19" s="77" customFormat="1" ht="35.25" customHeight="1" thickBot="1">
      <c r="A146" s="420"/>
      <c r="B146" s="213" t="s">
        <v>114</v>
      </c>
      <c r="C146" s="204">
        <v>950</v>
      </c>
      <c r="D146" s="231" t="s">
        <v>9</v>
      </c>
      <c r="E146" s="512"/>
      <c r="F146" s="128"/>
      <c r="G146" s="126"/>
      <c r="H146" s="438"/>
      <c r="I146" s="127"/>
      <c r="J146" s="127"/>
      <c r="K146" s="126"/>
      <c r="L146" s="461"/>
      <c r="M146" s="127"/>
      <c r="N146" s="127"/>
      <c r="O146" s="127"/>
      <c r="P146" s="127"/>
      <c r="Q146" s="127"/>
      <c r="R146" s="127"/>
      <c r="S146" s="145"/>
    </row>
    <row r="147" spans="1:19" s="77" customFormat="1" ht="35.25" customHeight="1" thickBot="1">
      <c r="A147" s="420"/>
      <c r="B147" s="513" t="s">
        <v>156</v>
      </c>
      <c r="C147" s="201">
        <v>960</v>
      </c>
      <c r="D147" s="208"/>
      <c r="E147" s="484"/>
      <c r="F147" s="184"/>
      <c r="G147" s="514"/>
      <c r="H147" s="484"/>
      <c r="I147" s="209"/>
      <c r="J147" s="209"/>
      <c r="K147" s="514"/>
      <c r="L147" s="515"/>
      <c r="M147" s="209"/>
      <c r="N147" s="209"/>
      <c r="O147" s="209"/>
      <c r="P147" s="209"/>
      <c r="Q147" s="209"/>
      <c r="R147" s="209"/>
      <c r="S147" s="210"/>
    </row>
    <row r="148" spans="1:19" s="77" customFormat="1" ht="35.25" customHeight="1">
      <c r="A148" s="258"/>
      <c r="B148" s="1579" t="s">
        <v>177</v>
      </c>
      <c r="C148" s="1580"/>
      <c r="D148" s="1581"/>
      <c r="E148" s="488"/>
      <c r="F148" s="182"/>
      <c r="G148" s="489"/>
      <c r="H148" s="488"/>
      <c r="I148" s="181"/>
      <c r="J148" s="181"/>
      <c r="K148" s="489"/>
      <c r="L148" s="490"/>
      <c r="M148" s="181"/>
      <c r="N148" s="181"/>
      <c r="O148" s="181"/>
      <c r="P148" s="181"/>
      <c r="Q148" s="181"/>
      <c r="R148" s="181"/>
      <c r="S148" s="206"/>
    </row>
    <row r="149" spans="1:19" s="77" customFormat="1" ht="35.25" customHeight="1">
      <c r="A149" s="1525">
        <v>1</v>
      </c>
      <c r="B149" s="175" t="s">
        <v>81</v>
      </c>
      <c r="C149" s="75">
        <v>970</v>
      </c>
      <c r="D149" s="229" t="s">
        <v>5</v>
      </c>
      <c r="E149" s="312"/>
      <c r="F149" s="154"/>
      <c r="G149" s="322"/>
      <c r="H149" s="326"/>
      <c r="I149" s="156"/>
      <c r="J149" s="155"/>
      <c r="K149" s="327"/>
      <c r="L149" s="292"/>
      <c r="M149" s="180"/>
      <c r="N149" s="180"/>
      <c r="O149" s="180"/>
      <c r="P149" s="180"/>
      <c r="Q149" s="180"/>
      <c r="R149" s="180"/>
      <c r="S149" s="207"/>
    </row>
    <row r="150" spans="1:19" s="77" customFormat="1" ht="35.25" customHeight="1">
      <c r="A150" s="1525"/>
      <c r="B150" s="164" t="s">
        <v>113</v>
      </c>
      <c r="C150" s="75">
        <v>971</v>
      </c>
      <c r="D150" s="233" t="s">
        <v>5</v>
      </c>
      <c r="E150" s="312"/>
      <c r="F150" s="154"/>
      <c r="G150" s="322"/>
      <c r="H150" s="326"/>
      <c r="I150" s="156"/>
      <c r="J150" s="155"/>
      <c r="K150" s="327"/>
      <c r="L150" s="292"/>
      <c r="M150" s="180"/>
      <c r="N150" s="180"/>
      <c r="O150" s="180"/>
      <c r="P150" s="180"/>
      <c r="Q150" s="180"/>
      <c r="R150" s="180"/>
      <c r="S150" s="207"/>
    </row>
    <row r="151" spans="1:19" s="77" customFormat="1" ht="35.25" customHeight="1">
      <c r="A151" s="272">
        <v>2</v>
      </c>
      <c r="B151" s="175" t="s">
        <v>16</v>
      </c>
      <c r="C151" s="75">
        <v>980</v>
      </c>
      <c r="D151" s="229" t="s">
        <v>5</v>
      </c>
      <c r="E151" s="312"/>
      <c r="F151" s="154"/>
      <c r="G151" s="322"/>
      <c r="H151" s="326"/>
      <c r="I151" s="156"/>
      <c r="J151" s="155"/>
      <c r="K151" s="327"/>
      <c r="L151" s="292"/>
      <c r="M151" s="180"/>
      <c r="N151" s="180"/>
      <c r="O151" s="180"/>
      <c r="P151" s="180"/>
      <c r="Q151" s="180"/>
      <c r="R151" s="180"/>
      <c r="S151" s="207"/>
    </row>
    <row r="152" spans="1:19" s="77" customFormat="1" ht="35.25" customHeight="1">
      <c r="A152" s="272">
        <v>3</v>
      </c>
      <c r="B152" s="165" t="s">
        <v>17</v>
      </c>
      <c r="C152" s="75">
        <v>990</v>
      </c>
      <c r="D152" s="229" t="s">
        <v>5</v>
      </c>
      <c r="E152" s="312"/>
      <c r="F152" s="154"/>
      <c r="G152" s="322"/>
      <c r="H152" s="326"/>
      <c r="I152" s="156"/>
      <c r="J152" s="155"/>
      <c r="K152" s="327"/>
      <c r="L152" s="292"/>
      <c r="M152" s="180"/>
      <c r="N152" s="180"/>
      <c r="O152" s="180"/>
      <c r="P152" s="180"/>
      <c r="Q152" s="180"/>
      <c r="R152" s="180"/>
      <c r="S152" s="207"/>
    </row>
    <row r="153" spans="1:19" s="77" customFormat="1" ht="35.25" customHeight="1">
      <c r="A153" s="272">
        <v>4</v>
      </c>
      <c r="B153" s="175" t="s">
        <v>18</v>
      </c>
      <c r="C153" s="75">
        <v>1000</v>
      </c>
      <c r="D153" s="229" t="s">
        <v>5</v>
      </c>
      <c r="E153" s="312"/>
      <c r="F153" s="154"/>
      <c r="G153" s="322"/>
      <c r="H153" s="326"/>
      <c r="I153" s="156"/>
      <c r="J153" s="155"/>
      <c r="K153" s="327"/>
      <c r="L153" s="292"/>
      <c r="M153" s="180"/>
      <c r="N153" s="180"/>
      <c r="O153" s="180"/>
      <c r="P153" s="180"/>
      <c r="Q153" s="180"/>
      <c r="R153" s="180"/>
      <c r="S153" s="207"/>
    </row>
    <row r="154" spans="1:19" s="77" customFormat="1" ht="35.25" customHeight="1">
      <c r="A154" s="1525">
        <v>5</v>
      </c>
      <c r="B154" s="165" t="s">
        <v>110</v>
      </c>
      <c r="C154" s="75">
        <v>1010</v>
      </c>
      <c r="D154" s="229" t="s">
        <v>5</v>
      </c>
      <c r="E154" s="312"/>
      <c r="F154" s="154"/>
      <c r="G154" s="322"/>
      <c r="H154" s="326"/>
      <c r="I154" s="156"/>
      <c r="J154" s="155"/>
      <c r="K154" s="327"/>
      <c r="L154" s="292"/>
      <c r="M154" s="180"/>
      <c r="N154" s="180"/>
      <c r="O154" s="180"/>
      <c r="P154" s="180"/>
      <c r="Q154" s="180"/>
      <c r="R154" s="180"/>
      <c r="S154" s="207"/>
    </row>
    <row r="155" spans="1:19" s="77" customFormat="1" ht="35.25" customHeight="1">
      <c r="A155" s="1525"/>
      <c r="B155" s="166" t="s">
        <v>109</v>
      </c>
      <c r="C155" s="176">
        <v>1011</v>
      </c>
      <c r="D155" s="229" t="s">
        <v>5</v>
      </c>
      <c r="E155" s="312"/>
      <c r="F155" s="154"/>
      <c r="G155" s="322"/>
      <c r="H155" s="326"/>
      <c r="I155" s="156"/>
      <c r="J155" s="155"/>
      <c r="K155" s="327"/>
      <c r="L155" s="292"/>
      <c r="M155" s="180"/>
      <c r="N155" s="180"/>
      <c r="O155" s="180"/>
      <c r="P155" s="180"/>
      <c r="Q155" s="180"/>
      <c r="R155" s="180"/>
      <c r="S155" s="207"/>
    </row>
    <row r="156" spans="1:19" s="77" customFormat="1" ht="35.25" customHeight="1" thickBot="1">
      <c r="A156" s="255">
        <v>6</v>
      </c>
      <c r="B156" s="177" t="s">
        <v>12</v>
      </c>
      <c r="C156" s="215">
        <v>1020</v>
      </c>
      <c r="D156" s="230" t="s">
        <v>9</v>
      </c>
      <c r="E156" s="495"/>
      <c r="F156" s="183"/>
      <c r="G156" s="496"/>
      <c r="H156" s="516"/>
      <c r="I156" s="161"/>
      <c r="J156" s="160"/>
      <c r="K156" s="497"/>
      <c r="L156" s="517"/>
      <c r="M156" s="211"/>
      <c r="N156" s="211"/>
      <c r="O156" s="211"/>
      <c r="P156" s="211"/>
      <c r="Q156" s="211"/>
      <c r="R156" s="211"/>
      <c r="S156" s="212"/>
    </row>
    <row r="157" spans="1:19" s="77" customFormat="1" ht="35.25" customHeight="1" thickBot="1">
      <c r="A157" s="420"/>
      <c r="B157" s="213" t="s">
        <v>115</v>
      </c>
      <c r="C157" s="204">
        <v>1030</v>
      </c>
      <c r="D157" s="231" t="s">
        <v>9</v>
      </c>
      <c r="E157" s="484"/>
      <c r="F157" s="184"/>
      <c r="G157" s="126"/>
      <c r="H157" s="438"/>
      <c r="I157" s="127"/>
      <c r="J157" s="127"/>
      <c r="K157" s="126"/>
      <c r="L157" s="461"/>
      <c r="M157" s="127"/>
      <c r="N157" s="127"/>
      <c r="O157" s="127"/>
      <c r="P157" s="127"/>
      <c r="Q157" s="127"/>
      <c r="R157" s="127"/>
      <c r="S157" s="145"/>
    </row>
    <row r="158" spans="1:19" s="77" customFormat="1" ht="35.25" customHeight="1" thickBot="1">
      <c r="A158" s="420"/>
      <c r="B158" s="513" t="s">
        <v>157</v>
      </c>
      <c r="C158" s="204">
        <v>1040</v>
      </c>
      <c r="D158" s="231" t="s">
        <v>9</v>
      </c>
      <c r="E158" s="484"/>
      <c r="F158" s="184"/>
      <c r="G158" s="514"/>
      <c r="H158" s="484"/>
      <c r="I158" s="209"/>
      <c r="J158" s="209"/>
      <c r="K158" s="514"/>
      <c r="L158" s="515"/>
      <c r="M158" s="209"/>
      <c r="N158" s="209"/>
      <c r="O158" s="209"/>
      <c r="P158" s="209"/>
      <c r="Q158" s="209"/>
      <c r="R158" s="209"/>
      <c r="S158" s="210"/>
    </row>
    <row r="159" spans="1:19" s="77" customFormat="1" ht="35.25" customHeight="1" thickBot="1">
      <c r="A159" s="420"/>
      <c r="B159" s="513" t="s">
        <v>158</v>
      </c>
      <c r="C159" s="204">
        <v>1050</v>
      </c>
      <c r="D159" s="231" t="s">
        <v>9</v>
      </c>
      <c r="E159" s="484"/>
      <c r="F159" s="184"/>
      <c r="G159" s="514"/>
      <c r="H159" s="484"/>
      <c r="I159" s="209"/>
      <c r="J159" s="209"/>
      <c r="K159" s="514"/>
      <c r="L159" s="515"/>
      <c r="M159" s="209"/>
      <c r="N159" s="209"/>
      <c r="O159" s="209"/>
      <c r="P159" s="209"/>
      <c r="Q159" s="209"/>
      <c r="R159" s="209"/>
      <c r="S159" s="210"/>
    </row>
    <row r="160" spans="1:19" s="77" customFormat="1" ht="35.25" customHeight="1" thickBot="1">
      <c r="A160" s="518"/>
      <c r="B160" s="445" t="s">
        <v>116</v>
      </c>
      <c r="C160" s="1130">
        <v>1060</v>
      </c>
      <c r="D160" s="1131"/>
      <c r="E160" s="519"/>
      <c r="F160" s="172"/>
      <c r="G160" s="126"/>
      <c r="H160" s="438"/>
      <c r="I160" s="127"/>
      <c r="J160" s="127"/>
      <c r="K160" s="126"/>
      <c r="L160" s="461"/>
      <c r="M160" s="127"/>
      <c r="N160" s="127"/>
      <c r="O160" s="127"/>
      <c r="P160" s="127"/>
      <c r="Q160" s="127"/>
      <c r="R160" s="127"/>
      <c r="S160" s="145"/>
    </row>
    <row r="161" spans="1:19" s="77" customFormat="1" ht="35.25" customHeight="1">
      <c r="A161" s="1571" t="s">
        <v>117</v>
      </c>
      <c r="B161" s="1572"/>
      <c r="C161" s="1572"/>
      <c r="D161" s="1573"/>
      <c r="E161" s="525"/>
      <c r="F161" s="152"/>
      <c r="G161" s="526"/>
      <c r="H161" s="525"/>
      <c r="I161" s="151"/>
      <c r="J161" s="151"/>
      <c r="K161" s="526"/>
      <c r="L161" s="527"/>
      <c r="M161" s="151"/>
      <c r="N161" s="151"/>
      <c r="O161" s="151"/>
      <c r="P161" s="151"/>
      <c r="Q161" s="151"/>
      <c r="R161" s="151"/>
      <c r="S161" s="528"/>
    </row>
    <row r="162" spans="1:19" s="77" customFormat="1" ht="35.25" customHeight="1">
      <c r="A162" s="253"/>
      <c r="B162" s="165" t="s">
        <v>183</v>
      </c>
      <c r="C162" s="176"/>
      <c r="D162" s="233"/>
      <c r="E162" s="299"/>
      <c r="F162" s="150"/>
      <c r="G162" s="308"/>
      <c r="H162" s="299"/>
      <c r="I162" s="150"/>
      <c r="J162" s="150"/>
      <c r="K162" s="308"/>
      <c r="L162" s="294"/>
      <c r="M162" s="150"/>
      <c r="N162" s="150"/>
      <c r="O162" s="150"/>
      <c r="P162" s="150"/>
      <c r="Q162" s="150"/>
      <c r="R162" s="150"/>
      <c r="S162" s="216"/>
    </row>
    <row r="163" spans="1:19" s="77" customFormat="1" ht="35.25" customHeight="1" thickBot="1">
      <c r="A163" s="256"/>
      <c r="B163" s="532" t="s">
        <v>118</v>
      </c>
      <c r="C163" s="217">
        <v>1070</v>
      </c>
      <c r="D163" s="235" t="s">
        <v>5</v>
      </c>
      <c r="E163" s="533">
        <f>L163+N163+P163+R163</f>
        <v>0</v>
      </c>
      <c r="F163" s="383">
        <f>IF(E163=0,,ROUND(G163/E163*1000,1))</f>
        <v>0</v>
      </c>
      <c r="G163" s="411">
        <f>M163+O163+Q163+S163</f>
        <v>0</v>
      </c>
      <c r="H163" s="435">
        <f>G163-I163-K163</f>
        <v>0</v>
      </c>
      <c r="I163" s="218"/>
      <c r="J163" s="218"/>
      <c r="K163" s="534"/>
      <c r="L163" s="535"/>
      <c r="M163" s="218"/>
      <c r="N163" s="218"/>
      <c r="O163" s="218"/>
      <c r="P163" s="218"/>
      <c r="Q163" s="218"/>
      <c r="R163" s="218"/>
      <c r="S163" s="219"/>
    </row>
    <row r="164" spans="1:19" s="77" customFormat="1" ht="35.25" customHeight="1" thickBot="1">
      <c r="A164" s="257"/>
      <c r="B164" s="445" t="s">
        <v>119</v>
      </c>
      <c r="C164" s="201">
        <v>1080</v>
      </c>
      <c r="D164" s="208"/>
      <c r="E164" s="397"/>
      <c r="F164" s="93"/>
      <c r="G164" s="452">
        <f>G163</f>
        <v>0</v>
      </c>
      <c r="H164" s="485">
        <f>H163</f>
        <v>0</v>
      </c>
      <c r="I164" s="451">
        <f>I163</f>
        <v>0</v>
      </c>
      <c r="J164" s="93"/>
      <c r="K164" s="452">
        <f>K163</f>
        <v>0</v>
      </c>
      <c r="L164" s="422"/>
      <c r="M164" s="451">
        <f>M163</f>
        <v>0</v>
      </c>
      <c r="N164" s="93"/>
      <c r="O164" s="451">
        <f>O163</f>
        <v>0</v>
      </c>
      <c r="P164" s="93"/>
      <c r="Q164" s="451">
        <f>Q163</f>
        <v>0</v>
      </c>
      <c r="R164" s="93"/>
      <c r="S164" s="487">
        <f>S163</f>
        <v>0</v>
      </c>
    </row>
    <row r="165" spans="1:19" s="77" customFormat="1" ht="35.25" customHeight="1">
      <c r="A165" s="1574" t="s">
        <v>239</v>
      </c>
      <c r="B165" s="1575"/>
      <c r="C165" s="1575"/>
      <c r="D165" s="1576"/>
      <c r="E165" s="522"/>
      <c r="F165" s="222"/>
      <c r="G165" s="523"/>
      <c r="H165" s="522"/>
      <c r="I165" s="222"/>
      <c r="J165" s="222"/>
      <c r="K165" s="523"/>
      <c r="L165" s="524"/>
      <c r="M165" s="222"/>
      <c r="N165" s="222"/>
      <c r="O165" s="222"/>
      <c r="P165" s="222"/>
      <c r="Q165" s="222"/>
      <c r="R165" s="222"/>
      <c r="S165" s="223"/>
    </row>
    <row r="166" spans="1:19" s="77" customFormat="1" ht="35.25" customHeight="1">
      <c r="A166" s="1525">
        <v>1</v>
      </c>
      <c r="B166" s="1553" t="s">
        <v>93</v>
      </c>
      <c r="C166" s="75">
        <v>1090</v>
      </c>
      <c r="D166" s="229" t="s">
        <v>5</v>
      </c>
      <c r="E166" s="304">
        <f>E168+E170+E172+E174</f>
        <v>0</v>
      </c>
      <c r="F166" s="520"/>
      <c r="G166" s="521"/>
      <c r="H166" s="299"/>
      <c r="I166" s="150"/>
      <c r="J166" s="150"/>
      <c r="K166" s="308"/>
      <c r="L166" s="304">
        <f>L168+L170+L172+L174</f>
        <v>0</v>
      </c>
      <c r="M166" s="150"/>
      <c r="N166" s="108">
        <f>N168+N170+N172+N174</f>
        <v>0</v>
      </c>
      <c r="O166" s="150"/>
      <c r="P166" s="108">
        <f>P168+P170+P172+P174</f>
        <v>0</v>
      </c>
      <c r="Q166" s="150"/>
      <c r="R166" s="108">
        <f>R168+R170+R172+R174</f>
        <v>0</v>
      </c>
      <c r="S166" s="216"/>
    </row>
    <row r="167" spans="1:19" s="77" customFormat="1" ht="35.25" customHeight="1">
      <c r="A167" s="1525"/>
      <c r="B167" s="1554"/>
      <c r="C167" s="75">
        <v>1091</v>
      </c>
      <c r="D167" s="229" t="s">
        <v>85</v>
      </c>
      <c r="E167" s="304">
        <f>E169+E171+E173+E175</f>
        <v>0</v>
      </c>
      <c r="F167" s="102">
        <f aca="true" t="shared" si="26" ref="F167:F197">IF(E167=0,,ROUND(G167/E167*1000,1))</f>
        <v>0</v>
      </c>
      <c r="G167" s="306">
        <f>G169+G171+G173+G175</f>
        <v>0</v>
      </c>
      <c r="H167" s="435">
        <f aca="true" t="shared" si="27" ref="H167:H198">G167-I167-K167</f>
        <v>0</v>
      </c>
      <c r="I167" s="150"/>
      <c r="J167" s="150"/>
      <c r="K167" s="308"/>
      <c r="L167" s="304">
        <f>L169+L171+L173+L175</f>
        <v>0</v>
      </c>
      <c r="M167" s="102">
        <f>M169+M171+M173+M175</f>
        <v>0</v>
      </c>
      <c r="N167" s="108">
        <f>N169+N171+N173+N175</f>
        <v>0</v>
      </c>
      <c r="O167" s="107">
        <f>O169+O171+O173+O175</f>
        <v>0</v>
      </c>
      <c r="P167" s="108">
        <f>P169+P171+P173+P175</f>
        <v>0</v>
      </c>
      <c r="Q167" s="107">
        <f>Q169+Q171+Q173+Q175</f>
        <v>0</v>
      </c>
      <c r="R167" s="108">
        <f>R169+R171+R173+R175</f>
        <v>0</v>
      </c>
      <c r="S167" s="538">
        <f>S169+S171+S173+S175</f>
        <v>0</v>
      </c>
    </row>
    <row r="168" spans="1:19" s="77" customFormat="1" ht="35.25" customHeight="1">
      <c r="A168" s="1525"/>
      <c r="B168" s="1582" t="s">
        <v>94</v>
      </c>
      <c r="C168" s="75">
        <v>1100</v>
      </c>
      <c r="D168" s="229" t="s">
        <v>5</v>
      </c>
      <c r="E168" s="304">
        <f aca="true" t="shared" si="28" ref="E168:E197">L168+N168+P168+R168</f>
        <v>0</v>
      </c>
      <c r="F168" s="520"/>
      <c r="G168" s="521"/>
      <c r="H168" s="536"/>
      <c r="I168" s="150"/>
      <c r="J168" s="150"/>
      <c r="K168" s="308"/>
      <c r="L168" s="294"/>
      <c r="M168" s="150"/>
      <c r="N168" s="150"/>
      <c r="O168" s="150"/>
      <c r="P168" s="150"/>
      <c r="Q168" s="150"/>
      <c r="R168" s="150"/>
      <c r="S168" s="216"/>
    </row>
    <row r="169" spans="1:19" s="77" customFormat="1" ht="35.25" customHeight="1">
      <c r="A169" s="1525"/>
      <c r="B169" s="1582"/>
      <c r="C169" s="75">
        <v>1101</v>
      </c>
      <c r="D169" s="229" t="s">
        <v>85</v>
      </c>
      <c r="E169" s="304">
        <f t="shared" si="28"/>
        <v>0</v>
      </c>
      <c r="F169" s="102">
        <f t="shared" si="26"/>
        <v>0</v>
      </c>
      <c r="G169" s="306">
        <f aca="true" t="shared" si="29" ref="G169:G198">M169+O169+Q169+S169</f>
        <v>0</v>
      </c>
      <c r="H169" s="435">
        <f t="shared" si="27"/>
        <v>0</v>
      </c>
      <c r="I169" s="150"/>
      <c r="J169" s="150"/>
      <c r="K169" s="308"/>
      <c r="L169" s="294"/>
      <c r="M169" s="150"/>
      <c r="N169" s="150"/>
      <c r="O169" s="150"/>
      <c r="P169" s="150"/>
      <c r="Q169" s="150"/>
      <c r="R169" s="150"/>
      <c r="S169" s="216"/>
    </row>
    <row r="170" spans="1:19" s="77" customFormat="1" ht="35.25" customHeight="1">
      <c r="A170" s="1525"/>
      <c r="B170" s="1582" t="s">
        <v>95</v>
      </c>
      <c r="C170" s="75">
        <v>1110</v>
      </c>
      <c r="D170" s="229" t="s">
        <v>5</v>
      </c>
      <c r="E170" s="304">
        <f t="shared" si="28"/>
        <v>0</v>
      </c>
      <c r="F170" s="520"/>
      <c r="G170" s="521"/>
      <c r="H170" s="536"/>
      <c r="I170" s="150"/>
      <c r="J170" s="150"/>
      <c r="K170" s="308"/>
      <c r="L170" s="294"/>
      <c r="M170" s="150"/>
      <c r="N170" s="150"/>
      <c r="O170" s="150"/>
      <c r="P170" s="150"/>
      <c r="Q170" s="150"/>
      <c r="R170" s="150"/>
      <c r="S170" s="216"/>
    </row>
    <row r="171" spans="1:19" s="77" customFormat="1" ht="35.25" customHeight="1">
      <c r="A171" s="1525"/>
      <c r="B171" s="1582"/>
      <c r="C171" s="75">
        <v>1111</v>
      </c>
      <c r="D171" s="229" t="s">
        <v>85</v>
      </c>
      <c r="E171" s="304">
        <f t="shared" si="28"/>
        <v>0</v>
      </c>
      <c r="F171" s="102">
        <f t="shared" si="26"/>
        <v>0</v>
      </c>
      <c r="G171" s="306">
        <f t="shared" si="29"/>
        <v>0</v>
      </c>
      <c r="H171" s="435">
        <f t="shared" si="27"/>
        <v>0</v>
      </c>
      <c r="I171" s="150"/>
      <c r="J171" s="150"/>
      <c r="K171" s="308"/>
      <c r="L171" s="294"/>
      <c r="M171" s="150"/>
      <c r="N171" s="150"/>
      <c r="O171" s="150"/>
      <c r="P171" s="150"/>
      <c r="Q171" s="150"/>
      <c r="R171" s="150"/>
      <c r="S171" s="216"/>
    </row>
    <row r="172" spans="1:19" s="77" customFormat="1" ht="35.25" customHeight="1">
      <c r="A172" s="1525"/>
      <c r="B172" s="1582" t="s">
        <v>96</v>
      </c>
      <c r="C172" s="75">
        <v>1120</v>
      </c>
      <c r="D172" s="229" t="s">
        <v>5</v>
      </c>
      <c r="E172" s="304">
        <f t="shared" si="28"/>
        <v>0</v>
      </c>
      <c r="F172" s="520"/>
      <c r="G172" s="521"/>
      <c r="H172" s="536"/>
      <c r="I172" s="150"/>
      <c r="J172" s="150"/>
      <c r="K172" s="308"/>
      <c r="L172" s="294"/>
      <c r="M172" s="150"/>
      <c r="N172" s="150"/>
      <c r="O172" s="150"/>
      <c r="P172" s="150"/>
      <c r="Q172" s="150"/>
      <c r="R172" s="150"/>
      <c r="S172" s="216"/>
    </row>
    <row r="173" spans="1:19" s="77" customFormat="1" ht="35.25" customHeight="1">
      <c r="A173" s="1525"/>
      <c r="B173" s="1582"/>
      <c r="C173" s="75">
        <v>1121</v>
      </c>
      <c r="D173" s="229" t="s">
        <v>85</v>
      </c>
      <c r="E173" s="304">
        <f t="shared" si="28"/>
        <v>0</v>
      </c>
      <c r="F173" s="102">
        <f t="shared" si="26"/>
        <v>0</v>
      </c>
      <c r="G173" s="306">
        <f t="shared" si="29"/>
        <v>0</v>
      </c>
      <c r="H173" s="435">
        <f t="shared" si="27"/>
        <v>0</v>
      </c>
      <c r="I173" s="150"/>
      <c r="J173" s="150"/>
      <c r="K173" s="308"/>
      <c r="L173" s="294"/>
      <c r="M173" s="150"/>
      <c r="N173" s="150"/>
      <c r="O173" s="150"/>
      <c r="P173" s="150"/>
      <c r="Q173" s="150"/>
      <c r="R173" s="150"/>
      <c r="S173" s="216"/>
    </row>
    <row r="174" spans="1:19" s="77" customFormat="1" ht="35.25" customHeight="1">
      <c r="A174" s="1525"/>
      <c r="B174" s="1582" t="s">
        <v>97</v>
      </c>
      <c r="C174" s="75">
        <v>1130</v>
      </c>
      <c r="D174" s="229" t="s">
        <v>5</v>
      </c>
      <c r="E174" s="304">
        <f t="shared" si="28"/>
        <v>0</v>
      </c>
      <c r="F174" s="520"/>
      <c r="G174" s="521"/>
      <c r="H174" s="536"/>
      <c r="I174" s="150"/>
      <c r="J174" s="150"/>
      <c r="K174" s="308"/>
      <c r="L174" s="294"/>
      <c r="M174" s="150"/>
      <c r="N174" s="150"/>
      <c r="O174" s="150"/>
      <c r="P174" s="150"/>
      <c r="Q174" s="150"/>
      <c r="R174" s="150"/>
      <c r="S174" s="216"/>
    </row>
    <row r="175" spans="1:19" s="77" customFormat="1" ht="35.25" customHeight="1">
      <c r="A175" s="1525"/>
      <c r="B175" s="1582"/>
      <c r="C175" s="75">
        <v>1131</v>
      </c>
      <c r="D175" s="229" t="s">
        <v>85</v>
      </c>
      <c r="E175" s="304">
        <f t="shared" si="28"/>
        <v>0</v>
      </c>
      <c r="F175" s="102">
        <f t="shared" si="26"/>
        <v>0</v>
      </c>
      <c r="G175" s="306">
        <f t="shared" si="29"/>
        <v>0</v>
      </c>
      <c r="H175" s="435">
        <f t="shared" si="27"/>
        <v>0</v>
      </c>
      <c r="I175" s="150"/>
      <c r="J175" s="150"/>
      <c r="K175" s="308"/>
      <c r="L175" s="294"/>
      <c r="M175" s="150"/>
      <c r="N175" s="150"/>
      <c r="O175" s="150"/>
      <c r="P175" s="150"/>
      <c r="Q175" s="150"/>
      <c r="R175" s="150"/>
      <c r="S175" s="216"/>
    </row>
    <row r="176" spans="1:19" s="77" customFormat="1" ht="35.25" customHeight="1">
      <c r="A176" s="1525">
        <v>2</v>
      </c>
      <c r="B176" s="1554" t="s">
        <v>100</v>
      </c>
      <c r="C176" s="75">
        <v>1140</v>
      </c>
      <c r="D176" s="229" t="s">
        <v>5</v>
      </c>
      <c r="E176" s="304">
        <f t="shared" si="28"/>
        <v>0</v>
      </c>
      <c r="F176" s="520"/>
      <c r="G176" s="521"/>
      <c r="H176" s="536"/>
      <c r="I176" s="188"/>
      <c r="J176" s="188"/>
      <c r="K176" s="325"/>
      <c r="L176" s="331">
        <f>L178+L184+L186+L188+L190+L192+L194</f>
        <v>0</v>
      </c>
      <c r="M176" s="188"/>
      <c r="N176" s="331">
        <f>N178+N184+N186+N188+N190+N192+N194</f>
        <v>0</v>
      </c>
      <c r="O176" s="188"/>
      <c r="P176" s="331">
        <f>P178+P184+P186+P188+P190+P192+P194</f>
        <v>0</v>
      </c>
      <c r="Q176" s="188"/>
      <c r="R176" s="331">
        <f>R178+R184+R186+R188+R190+R192+R194</f>
        <v>0</v>
      </c>
      <c r="S176" s="188"/>
    </row>
    <row r="177" spans="1:19" s="77" customFormat="1" ht="35.25" customHeight="1">
      <c r="A177" s="1525"/>
      <c r="B177" s="1554"/>
      <c r="C177" s="75">
        <v>1141</v>
      </c>
      <c r="D177" s="229" t="s">
        <v>85</v>
      </c>
      <c r="E177" s="304">
        <f t="shared" si="28"/>
        <v>0</v>
      </c>
      <c r="F177" s="102">
        <f t="shared" si="26"/>
        <v>0</v>
      </c>
      <c r="G177" s="306">
        <f t="shared" si="29"/>
        <v>0</v>
      </c>
      <c r="H177" s="435">
        <f t="shared" si="27"/>
        <v>0</v>
      </c>
      <c r="I177" s="188"/>
      <c r="J177" s="189"/>
      <c r="K177" s="325"/>
      <c r="L177" s="331">
        <f>L179+L185+L187+L189+L191+L193+L195</f>
        <v>0</v>
      </c>
      <c r="M177" s="539">
        <f>M179+M185+M187+M189+M191+M193+M195</f>
        <v>0</v>
      </c>
      <c r="N177" s="331">
        <f>N179+N185+N187+N189+N191+N193+N195</f>
        <v>0</v>
      </c>
      <c r="O177" s="539">
        <f>O179+O185+O187+O189+O191+O193+O195</f>
        <v>0</v>
      </c>
      <c r="P177" s="331">
        <f>P179+P185+P187+P189+P191+P193+P195</f>
        <v>0</v>
      </c>
      <c r="Q177" s="539">
        <f>Q179+Q185+Q187+Q189+Q191+Q193+Q195</f>
        <v>0</v>
      </c>
      <c r="R177" s="331">
        <f>R179+R185+R187+R189+R191+R193+R195</f>
        <v>0</v>
      </c>
      <c r="S177" s="539">
        <f>S179+S185+S187+S189+S191+S193+S195</f>
        <v>0</v>
      </c>
    </row>
    <row r="178" spans="1:19" s="77" customFormat="1" ht="35.25" customHeight="1">
      <c r="A178" s="1525"/>
      <c r="B178" s="1583" t="s">
        <v>99</v>
      </c>
      <c r="C178" s="75">
        <v>1150</v>
      </c>
      <c r="D178" s="229" t="s">
        <v>5</v>
      </c>
      <c r="E178" s="304">
        <f t="shared" si="28"/>
        <v>0</v>
      </c>
      <c r="F178" s="520"/>
      <c r="G178" s="521"/>
      <c r="H178" s="536"/>
      <c r="I178" s="188"/>
      <c r="J178" s="189"/>
      <c r="K178" s="347"/>
      <c r="L178" s="331">
        <f>L180+L182</f>
        <v>0</v>
      </c>
      <c r="M178" s="189"/>
      <c r="N178" s="331">
        <f>N180+N182</f>
        <v>0</v>
      </c>
      <c r="O178" s="189"/>
      <c r="P178" s="331">
        <f>P180+P182</f>
        <v>0</v>
      </c>
      <c r="Q178" s="189"/>
      <c r="R178" s="331">
        <f>R180+R182</f>
        <v>0</v>
      </c>
      <c r="S178" s="189"/>
    </row>
    <row r="179" spans="1:19" s="77" customFormat="1" ht="35.25" customHeight="1">
      <c r="A179" s="1525"/>
      <c r="B179" s="1583"/>
      <c r="C179" s="75">
        <v>1151</v>
      </c>
      <c r="D179" s="229" t="s">
        <v>85</v>
      </c>
      <c r="E179" s="304">
        <f t="shared" si="28"/>
        <v>0</v>
      </c>
      <c r="F179" s="102">
        <f t="shared" si="26"/>
        <v>0</v>
      </c>
      <c r="G179" s="306">
        <f t="shared" si="29"/>
        <v>0</v>
      </c>
      <c r="H179" s="435">
        <f t="shared" si="27"/>
        <v>0</v>
      </c>
      <c r="I179" s="188"/>
      <c r="J179" s="189"/>
      <c r="K179" s="347"/>
      <c r="L179" s="331">
        <f>L181+L183</f>
        <v>0</v>
      </c>
      <c r="M179" s="539">
        <f>M181+M183</f>
        <v>0</v>
      </c>
      <c r="N179" s="331">
        <f>N181+N183</f>
        <v>0</v>
      </c>
      <c r="O179" s="539">
        <f>O181+O183</f>
        <v>0</v>
      </c>
      <c r="P179" s="331">
        <f>P181+P183</f>
        <v>0</v>
      </c>
      <c r="Q179" s="539">
        <f>Q181+Q183</f>
        <v>0</v>
      </c>
      <c r="R179" s="331">
        <f>R181+R183</f>
        <v>0</v>
      </c>
      <c r="S179" s="539">
        <f>S181+S183</f>
        <v>0</v>
      </c>
    </row>
    <row r="180" spans="1:19" s="77" customFormat="1" ht="35.25" customHeight="1">
      <c r="A180" s="1525"/>
      <c r="B180" s="1584" t="s">
        <v>148</v>
      </c>
      <c r="C180" s="75">
        <v>1160</v>
      </c>
      <c r="D180" s="229" t="s">
        <v>5</v>
      </c>
      <c r="E180" s="304">
        <f t="shared" si="28"/>
        <v>0</v>
      </c>
      <c r="F180" s="520"/>
      <c r="G180" s="521"/>
      <c r="H180" s="536"/>
      <c r="I180" s="188"/>
      <c r="J180" s="189"/>
      <c r="K180" s="347"/>
      <c r="L180" s="286"/>
      <c r="M180" s="189"/>
      <c r="N180" s="189"/>
      <c r="O180" s="189"/>
      <c r="P180" s="188"/>
      <c r="Q180" s="189"/>
      <c r="R180" s="188"/>
      <c r="S180" s="191"/>
    </row>
    <row r="181" spans="1:19" s="77" customFormat="1" ht="35.25" customHeight="1">
      <c r="A181" s="1525"/>
      <c r="B181" s="1582"/>
      <c r="C181" s="75">
        <v>1161</v>
      </c>
      <c r="D181" s="229" t="s">
        <v>85</v>
      </c>
      <c r="E181" s="304">
        <f t="shared" si="28"/>
        <v>0</v>
      </c>
      <c r="F181" s="102">
        <f t="shared" si="26"/>
        <v>0</v>
      </c>
      <c r="G181" s="306">
        <f t="shared" si="29"/>
        <v>0</v>
      </c>
      <c r="H181" s="435">
        <f t="shared" si="27"/>
        <v>0</v>
      </c>
      <c r="I181" s="188"/>
      <c r="J181" s="189"/>
      <c r="K181" s="347"/>
      <c r="L181" s="287"/>
      <c r="M181" s="189"/>
      <c r="N181" s="188"/>
      <c r="O181" s="189"/>
      <c r="P181" s="188"/>
      <c r="Q181" s="189"/>
      <c r="R181" s="188"/>
      <c r="S181" s="191"/>
    </row>
    <row r="182" spans="1:19" s="77" customFormat="1" ht="35.25" customHeight="1">
      <c r="A182" s="1525"/>
      <c r="B182" s="1584" t="s">
        <v>149</v>
      </c>
      <c r="C182" s="75">
        <v>1170</v>
      </c>
      <c r="D182" s="229" t="s">
        <v>5</v>
      </c>
      <c r="E182" s="304">
        <f t="shared" si="28"/>
        <v>0</v>
      </c>
      <c r="F182" s="520"/>
      <c r="G182" s="521"/>
      <c r="H182" s="536"/>
      <c r="I182" s="188"/>
      <c r="J182" s="189"/>
      <c r="K182" s="347"/>
      <c r="L182" s="286"/>
      <c r="M182" s="189"/>
      <c r="N182" s="189"/>
      <c r="O182" s="189"/>
      <c r="P182" s="189"/>
      <c r="Q182" s="189"/>
      <c r="R182" s="189"/>
      <c r="S182" s="191"/>
    </row>
    <row r="183" spans="1:19" s="77" customFormat="1" ht="35.25" customHeight="1">
      <c r="A183" s="1525"/>
      <c r="B183" s="1582"/>
      <c r="C183" s="75">
        <v>1171</v>
      </c>
      <c r="D183" s="229" t="s">
        <v>85</v>
      </c>
      <c r="E183" s="304">
        <f t="shared" si="28"/>
        <v>0</v>
      </c>
      <c r="F183" s="102">
        <f t="shared" si="26"/>
        <v>0</v>
      </c>
      <c r="G183" s="306">
        <f t="shared" si="29"/>
        <v>0</v>
      </c>
      <c r="H183" s="435">
        <f t="shared" si="27"/>
        <v>0</v>
      </c>
      <c r="I183" s="188"/>
      <c r="J183" s="189"/>
      <c r="K183" s="347"/>
      <c r="L183" s="286"/>
      <c r="M183" s="189"/>
      <c r="N183" s="189"/>
      <c r="O183" s="189"/>
      <c r="P183" s="189"/>
      <c r="Q183" s="189"/>
      <c r="R183" s="189"/>
      <c r="S183" s="191"/>
    </row>
    <row r="184" spans="1:19" s="77" customFormat="1" ht="35.25" customHeight="1">
      <c r="A184" s="1525"/>
      <c r="B184" s="1585" t="s">
        <v>47</v>
      </c>
      <c r="C184" s="75">
        <v>1180</v>
      </c>
      <c r="D184" s="229" t="s">
        <v>5</v>
      </c>
      <c r="E184" s="304">
        <f t="shared" si="28"/>
        <v>0</v>
      </c>
      <c r="F184" s="520"/>
      <c r="G184" s="521"/>
      <c r="H184" s="536"/>
      <c r="I184" s="188"/>
      <c r="J184" s="189"/>
      <c r="K184" s="347"/>
      <c r="L184" s="286"/>
      <c r="M184" s="189"/>
      <c r="N184" s="189"/>
      <c r="O184" s="189"/>
      <c r="P184" s="189"/>
      <c r="Q184" s="189"/>
      <c r="R184" s="189"/>
      <c r="S184" s="191"/>
    </row>
    <row r="185" spans="1:19" s="77" customFormat="1" ht="35.25" customHeight="1">
      <c r="A185" s="1525"/>
      <c r="B185" s="1583"/>
      <c r="C185" s="75">
        <v>1181</v>
      </c>
      <c r="D185" s="229" t="s">
        <v>85</v>
      </c>
      <c r="E185" s="304">
        <f t="shared" si="28"/>
        <v>0</v>
      </c>
      <c r="F185" s="102">
        <f t="shared" si="26"/>
        <v>0</v>
      </c>
      <c r="G185" s="306">
        <f t="shared" si="29"/>
        <v>0</v>
      </c>
      <c r="H185" s="435">
        <f t="shared" si="27"/>
        <v>0</v>
      </c>
      <c r="I185" s="188"/>
      <c r="J185" s="189"/>
      <c r="K185" s="347"/>
      <c r="L185" s="286"/>
      <c r="M185" s="189"/>
      <c r="N185" s="189"/>
      <c r="O185" s="189"/>
      <c r="P185" s="189"/>
      <c r="Q185" s="189"/>
      <c r="R185" s="189"/>
      <c r="S185" s="191"/>
    </row>
    <row r="186" spans="1:19" s="77" customFormat="1" ht="35.25" customHeight="1">
      <c r="A186" s="1525"/>
      <c r="B186" s="1585" t="s">
        <v>48</v>
      </c>
      <c r="C186" s="75">
        <v>1190</v>
      </c>
      <c r="D186" s="229" t="s">
        <v>5</v>
      </c>
      <c r="E186" s="304">
        <f t="shared" si="28"/>
        <v>0</v>
      </c>
      <c r="F186" s="520"/>
      <c r="G186" s="521"/>
      <c r="H186" s="536"/>
      <c r="I186" s="188"/>
      <c r="J186" s="189"/>
      <c r="K186" s="347"/>
      <c r="L186" s="286"/>
      <c r="M186" s="189"/>
      <c r="N186" s="189"/>
      <c r="O186" s="189"/>
      <c r="P186" s="189"/>
      <c r="Q186" s="189"/>
      <c r="R186" s="189"/>
      <c r="S186" s="191"/>
    </row>
    <row r="187" spans="1:19" s="77" customFormat="1" ht="35.25" customHeight="1">
      <c r="A187" s="1525"/>
      <c r="B187" s="1583"/>
      <c r="C187" s="75">
        <v>1191</v>
      </c>
      <c r="D187" s="229" t="s">
        <v>85</v>
      </c>
      <c r="E187" s="304">
        <f t="shared" si="28"/>
        <v>0</v>
      </c>
      <c r="F187" s="102">
        <f t="shared" si="26"/>
        <v>0</v>
      </c>
      <c r="G187" s="306">
        <f t="shared" si="29"/>
        <v>0</v>
      </c>
      <c r="H187" s="435">
        <f t="shared" si="27"/>
        <v>0</v>
      </c>
      <c r="I187" s="188"/>
      <c r="J187" s="189"/>
      <c r="K187" s="347"/>
      <c r="L187" s="286"/>
      <c r="M187" s="189"/>
      <c r="N187" s="189"/>
      <c r="O187" s="189"/>
      <c r="P187" s="189"/>
      <c r="Q187" s="189"/>
      <c r="R187" s="189"/>
      <c r="S187" s="191"/>
    </row>
    <row r="188" spans="1:19" s="77" customFormat="1" ht="35.25" customHeight="1">
      <c r="A188" s="1525"/>
      <c r="B188" s="1583" t="s">
        <v>49</v>
      </c>
      <c r="C188" s="75">
        <v>1200</v>
      </c>
      <c r="D188" s="229" t="s">
        <v>5</v>
      </c>
      <c r="E188" s="304">
        <f t="shared" si="28"/>
        <v>0</v>
      </c>
      <c r="F188" s="520"/>
      <c r="G188" s="521"/>
      <c r="H188" s="536"/>
      <c r="I188" s="188"/>
      <c r="J188" s="189"/>
      <c r="K188" s="347"/>
      <c r="L188" s="286"/>
      <c r="M188" s="189"/>
      <c r="N188" s="189"/>
      <c r="O188" s="189"/>
      <c r="P188" s="189"/>
      <c r="Q188" s="189"/>
      <c r="R188" s="189"/>
      <c r="S188" s="191"/>
    </row>
    <row r="189" spans="1:19" s="77" customFormat="1" ht="35.25" customHeight="1">
      <c r="A189" s="1525"/>
      <c r="B189" s="1583"/>
      <c r="C189" s="75">
        <v>1201</v>
      </c>
      <c r="D189" s="229" t="s">
        <v>85</v>
      </c>
      <c r="E189" s="304">
        <f t="shared" si="28"/>
        <v>0</v>
      </c>
      <c r="F189" s="102">
        <f t="shared" si="26"/>
        <v>0</v>
      </c>
      <c r="G189" s="306">
        <f t="shared" si="29"/>
        <v>0</v>
      </c>
      <c r="H189" s="435">
        <f t="shared" si="27"/>
        <v>0</v>
      </c>
      <c r="I189" s="188"/>
      <c r="J189" s="189"/>
      <c r="K189" s="347"/>
      <c r="L189" s="286"/>
      <c r="M189" s="189"/>
      <c r="N189" s="189"/>
      <c r="O189" s="189"/>
      <c r="P189" s="189"/>
      <c r="Q189" s="189"/>
      <c r="R189" s="189"/>
      <c r="S189" s="191"/>
    </row>
    <row r="190" spans="1:19" s="77" customFormat="1" ht="35.25" customHeight="1">
      <c r="A190" s="1525"/>
      <c r="B190" s="1585" t="s">
        <v>50</v>
      </c>
      <c r="C190" s="75">
        <v>1210</v>
      </c>
      <c r="D190" s="229" t="s">
        <v>5</v>
      </c>
      <c r="E190" s="304">
        <f t="shared" si="28"/>
        <v>0</v>
      </c>
      <c r="F190" s="520"/>
      <c r="G190" s="521"/>
      <c r="H190" s="536"/>
      <c r="I190" s="188"/>
      <c r="J190" s="189"/>
      <c r="K190" s="347"/>
      <c r="L190" s="286"/>
      <c r="M190" s="189"/>
      <c r="N190" s="189"/>
      <c r="O190" s="189"/>
      <c r="P190" s="189"/>
      <c r="Q190" s="189"/>
      <c r="R190" s="189"/>
      <c r="S190" s="191"/>
    </row>
    <row r="191" spans="1:19" s="77" customFormat="1" ht="35.25" customHeight="1">
      <c r="A191" s="1525"/>
      <c r="B191" s="1583"/>
      <c r="C191" s="75">
        <v>1211</v>
      </c>
      <c r="D191" s="229" t="s">
        <v>85</v>
      </c>
      <c r="E191" s="304">
        <f t="shared" si="28"/>
        <v>0</v>
      </c>
      <c r="F191" s="102">
        <f t="shared" si="26"/>
        <v>0</v>
      </c>
      <c r="G191" s="306">
        <f t="shared" si="29"/>
        <v>0</v>
      </c>
      <c r="H191" s="435">
        <f t="shared" si="27"/>
        <v>0</v>
      </c>
      <c r="I191" s="188"/>
      <c r="J191" s="189"/>
      <c r="K191" s="347"/>
      <c r="L191" s="286"/>
      <c r="M191" s="189"/>
      <c r="N191" s="189"/>
      <c r="O191" s="189"/>
      <c r="P191" s="189"/>
      <c r="Q191" s="189"/>
      <c r="R191" s="189"/>
      <c r="S191" s="191"/>
    </row>
    <row r="192" spans="1:19" s="77" customFormat="1" ht="35.25" customHeight="1">
      <c r="A192" s="1525"/>
      <c r="B192" s="1583" t="s">
        <v>67</v>
      </c>
      <c r="C192" s="75">
        <v>1220</v>
      </c>
      <c r="D192" s="229" t="s">
        <v>5</v>
      </c>
      <c r="E192" s="304">
        <f t="shared" si="28"/>
        <v>0</v>
      </c>
      <c r="F192" s="520"/>
      <c r="G192" s="521"/>
      <c r="H192" s="536"/>
      <c r="I192" s="156"/>
      <c r="J192" s="155"/>
      <c r="K192" s="328"/>
      <c r="L192" s="295"/>
      <c r="M192" s="155"/>
      <c r="N192" s="155"/>
      <c r="O192" s="155"/>
      <c r="P192" s="155"/>
      <c r="Q192" s="155"/>
      <c r="R192" s="155"/>
      <c r="S192" s="170"/>
    </row>
    <row r="193" spans="1:19" s="77" customFormat="1" ht="35.25" customHeight="1">
      <c r="A193" s="1525"/>
      <c r="B193" s="1586"/>
      <c r="C193" s="75">
        <v>1221</v>
      </c>
      <c r="D193" s="229" t="s">
        <v>85</v>
      </c>
      <c r="E193" s="304">
        <f t="shared" si="28"/>
        <v>0</v>
      </c>
      <c r="F193" s="102">
        <f t="shared" si="26"/>
        <v>0</v>
      </c>
      <c r="G193" s="306">
        <f t="shared" si="29"/>
        <v>0</v>
      </c>
      <c r="H193" s="435">
        <f t="shared" si="27"/>
        <v>0</v>
      </c>
      <c r="I193" s="156"/>
      <c r="J193" s="155"/>
      <c r="K193" s="328"/>
      <c r="L193" s="295"/>
      <c r="M193" s="155"/>
      <c r="N193" s="155"/>
      <c r="O193" s="155"/>
      <c r="P193" s="155"/>
      <c r="Q193" s="155"/>
      <c r="R193" s="155"/>
      <c r="S193" s="170"/>
    </row>
    <row r="194" spans="1:19" s="77" customFormat="1" ht="35.25" customHeight="1">
      <c r="A194" s="1525"/>
      <c r="B194" s="1583" t="s">
        <v>68</v>
      </c>
      <c r="C194" s="75">
        <v>1230</v>
      </c>
      <c r="D194" s="229" t="s">
        <v>5</v>
      </c>
      <c r="E194" s="304">
        <f t="shared" si="28"/>
        <v>0</v>
      </c>
      <c r="F194" s="520"/>
      <c r="G194" s="521"/>
      <c r="H194" s="536"/>
      <c r="I194" s="156"/>
      <c r="J194" s="155"/>
      <c r="K194" s="328"/>
      <c r="L194" s="295"/>
      <c r="M194" s="155"/>
      <c r="N194" s="155"/>
      <c r="O194" s="155"/>
      <c r="P194" s="155"/>
      <c r="Q194" s="155"/>
      <c r="R194" s="155"/>
      <c r="S194" s="170"/>
    </row>
    <row r="195" spans="1:19" s="77" customFormat="1" ht="35.25" customHeight="1">
      <c r="A195" s="1525"/>
      <c r="B195" s="1583"/>
      <c r="C195" s="75">
        <v>1231</v>
      </c>
      <c r="D195" s="229" t="s">
        <v>85</v>
      </c>
      <c r="E195" s="304">
        <f t="shared" si="28"/>
        <v>0</v>
      </c>
      <c r="F195" s="102">
        <f t="shared" si="26"/>
        <v>0</v>
      </c>
      <c r="G195" s="306">
        <f t="shared" si="29"/>
        <v>0</v>
      </c>
      <c r="H195" s="435">
        <f t="shared" si="27"/>
        <v>0</v>
      </c>
      <c r="I195" s="156"/>
      <c r="J195" s="155"/>
      <c r="K195" s="328"/>
      <c r="L195" s="295"/>
      <c r="M195" s="155"/>
      <c r="N195" s="155"/>
      <c r="O195" s="155"/>
      <c r="P195" s="155"/>
      <c r="Q195" s="155"/>
      <c r="R195" s="155"/>
      <c r="S195" s="170"/>
    </row>
    <row r="196" spans="1:19" s="77" customFormat="1" ht="35.25" customHeight="1">
      <c r="A196" s="1525">
        <v>3</v>
      </c>
      <c r="B196" s="1583" t="s">
        <v>60</v>
      </c>
      <c r="C196" s="75">
        <v>1240</v>
      </c>
      <c r="D196" s="229" t="s">
        <v>5</v>
      </c>
      <c r="E196" s="304">
        <f t="shared" si="28"/>
        <v>0</v>
      </c>
      <c r="F196" s="520"/>
      <c r="G196" s="521"/>
      <c r="H196" s="536"/>
      <c r="I196" s="156"/>
      <c r="J196" s="155"/>
      <c r="K196" s="328"/>
      <c r="L196" s="295"/>
      <c r="M196" s="155"/>
      <c r="N196" s="155"/>
      <c r="O196" s="155"/>
      <c r="P196" s="155"/>
      <c r="Q196" s="155"/>
      <c r="R196" s="155"/>
      <c r="S196" s="170"/>
    </row>
    <row r="197" spans="1:19" s="77" customFormat="1" ht="35.25" customHeight="1">
      <c r="A197" s="1525"/>
      <c r="B197" s="1583"/>
      <c r="C197" s="75">
        <v>1241</v>
      </c>
      <c r="D197" s="229" t="s">
        <v>85</v>
      </c>
      <c r="E197" s="304">
        <f t="shared" si="28"/>
        <v>0</v>
      </c>
      <c r="F197" s="102">
        <f t="shared" si="26"/>
        <v>0</v>
      </c>
      <c r="G197" s="306">
        <f t="shared" si="29"/>
        <v>0</v>
      </c>
      <c r="H197" s="435">
        <f t="shared" si="27"/>
        <v>0</v>
      </c>
      <c r="I197" s="156"/>
      <c r="J197" s="155"/>
      <c r="K197" s="328"/>
      <c r="L197" s="295"/>
      <c r="M197" s="155"/>
      <c r="N197" s="155"/>
      <c r="O197" s="155"/>
      <c r="P197" s="155"/>
      <c r="Q197" s="155"/>
      <c r="R197" s="155"/>
      <c r="S197" s="170"/>
    </row>
    <row r="198" spans="1:19" s="77" customFormat="1" ht="35.25" customHeight="1" thickBot="1">
      <c r="A198" s="255">
        <v>4</v>
      </c>
      <c r="B198" s="177" t="s">
        <v>12</v>
      </c>
      <c r="C198" s="215">
        <v>1250</v>
      </c>
      <c r="D198" s="230" t="s">
        <v>9</v>
      </c>
      <c r="E198" s="462"/>
      <c r="F198" s="218"/>
      <c r="G198" s="411">
        <f t="shared" si="29"/>
        <v>0</v>
      </c>
      <c r="H198" s="435">
        <f t="shared" si="27"/>
        <v>0</v>
      </c>
      <c r="I198" s="161"/>
      <c r="J198" s="160"/>
      <c r="K198" s="547"/>
      <c r="L198" s="548"/>
      <c r="M198" s="160"/>
      <c r="N198" s="160"/>
      <c r="O198" s="160"/>
      <c r="P198" s="160"/>
      <c r="Q198" s="160"/>
      <c r="R198" s="160"/>
      <c r="S198" s="171"/>
    </row>
    <row r="199" spans="1:19" s="77" customFormat="1" ht="35.25" customHeight="1" thickBot="1">
      <c r="A199" s="257"/>
      <c r="B199" s="417" t="s">
        <v>121</v>
      </c>
      <c r="C199" s="204">
        <v>1260</v>
      </c>
      <c r="D199" s="231" t="s">
        <v>9</v>
      </c>
      <c r="E199" s="519"/>
      <c r="F199" s="172"/>
      <c r="G199" s="133">
        <f>G167+G177+G197+G198</f>
        <v>0</v>
      </c>
      <c r="H199" s="134">
        <f aca="true" t="shared" si="30" ref="H199:S199">H167+H177+H197+H198</f>
        <v>0</v>
      </c>
      <c r="I199" s="129">
        <f t="shared" si="30"/>
        <v>0</v>
      </c>
      <c r="J199" s="129">
        <f t="shared" si="30"/>
        <v>0</v>
      </c>
      <c r="K199" s="556">
        <f t="shared" si="30"/>
        <v>0</v>
      </c>
      <c r="L199" s="461"/>
      <c r="M199" s="129">
        <f t="shared" si="30"/>
        <v>0</v>
      </c>
      <c r="N199" s="127"/>
      <c r="O199" s="129">
        <f t="shared" si="30"/>
        <v>0</v>
      </c>
      <c r="P199" s="127"/>
      <c r="Q199" s="129">
        <f t="shared" si="30"/>
        <v>0</v>
      </c>
      <c r="R199" s="127"/>
      <c r="S199" s="129">
        <f t="shared" si="30"/>
        <v>0</v>
      </c>
    </row>
    <row r="200" spans="1:19" s="77" customFormat="1" ht="35.25" customHeight="1">
      <c r="A200" s="1587"/>
      <c r="B200" s="1589" t="s">
        <v>51</v>
      </c>
      <c r="C200" s="214">
        <v>1270</v>
      </c>
      <c r="D200" s="549" t="s">
        <v>5</v>
      </c>
      <c r="E200" s="550">
        <f>L200+N200+P200+R200</f>
        <v>0</v>
      </c>
      <c r="F200" s="551"/>
      <c r="G200" s="552"/>
      <c r="H200" s="553"/>
      <c r="I200" s="173"/>
      <c r="J200" s="173"/>
      <c r="K200" s="554"/>
      <c r="L200" s="555"/>
      <c r="M200" s="173"/>
      <c r="N200" s="173"/>
      <c r="O200" s="173"/>
      <c r="P200" s="173"/>
      <c r="Q200" s="173"/>
      <c r="R200" s="173"/>
      <c r="S200" s="174"/>
    </row>
    <row r="201" spans="1:19" s="77" customFormat="1" ht="35.25" customHeight="1" thickBot="1">
      <c r="A201" s="1588"/>
      <c r="B201" s="1590"/>
      <c r="C201" s="432">
        <v>1271</v>
      </c>
      <c r="D201" s="433" t="s">
        <v>85</v>
      </c>
      <c r="E201" s="543">
        <f>L201+N201+P201+R201</f>
        <v>0</v>
      </c>
      <c r="F201" s="115">
        <f>IF(E201=0,,ROUND(G201/E201*1000,1))</f>
        <v>0</v>
      </c>
      <c r="G201" s="478">
        <f>M201+O201+Q201+S201</f>
        <v>0</v>
      </c>
      <c r="H201" s="530">
        <f>G201-I201-K201</f>
        <v>0</v>
      </c>
      <c r="I201" s="227"/>
      <c r="J201" s="227"/>
      <c r="K201" s="544"/>
      <c r="L201" s="545"/>
      <c r="M201" s="227"/>
      <c r="N201" s="546"/>
      <c r="O201" s="227"/>
      <c r="P201" s="546"/>
      <c r="Q201" s="227"/>
      <c r="R201" s="546"/>
      <c r="S201" s="228"/>
    </row>
    <row r="202" spans="1:19" s="77" customFormat="1" ht="35.25" customHeight="1">
      <c r="A202" s="258"/>
      <c r="B202" s="1577" t="s">
        <v>122</v>
      </c>
      <c r="C202" s="1607"/>
      <c r="D202" s="1608"/>
      <c r="E202" s="488"/>
      <c r="F202" s="182"/>
      <c r="G202" s="489"/>
      <c r="H202" s="540"/>
      <c r="I202" s="178"/>
      <c r="J202" s="178"/>
      <c r="K202" s="541"/>
      <c r="L202" s="542"/>
      <c r="M202" s="178"/>
      <c r="N202" s="178"/>
      <c r="O202" s="178"/>
      <c r="P202" s="178"/>
      <c r="Q202" s="178"/>
      <c r="R202" s="178"/>
      <c r="S202" s="179"/>
    </row>
    <row r="203" spans="1:19" s="77" customFormat="1" ht="35.25" customHeight="1">
      <c r="A203" s="272">
        <v>1</v>
      </c>
      <c r="B203" s="165" t="s">
        <v>52</v>
      </c>
      <c r="C203" s="75">
        <v>1280</v>
      </c>
      <c r="D203" s="229" t="s">
        <v>5</v>
      </c>
      <c r="E203" s="304">
        <f>L203+N203+P203+R203</f>
        <v>0</v>
      </c>
      <c r="F203" s="102">
        <f aca="true" t="shared" si="31" ref="F203:F209">IF(E203=0,,ROUND(G203/E203*1000,1))</f>
        <v>0</v>
      </c>
      <c r="G203" s="306">
        <f>M203+O203+Q203+S203</f>
        <v>0</v>
      </c>
      <c r="H203" s="435">
        <f>G203-I203-K203</f>
        <v>0</v>
      </c>
      <c r="I203" s="155"/>
      <c r="J203" s="155"/>
      <c r="K203" s="328"/>
      <c r="L203" s="295"/>
      <c r="M203" s="155"/>
      <c r="N203" s="155"/>
      <c r="O203" s="155"/>
      <c r="P203" s="155"/>
      <c r="Q203" s="155"/>
      <c r="R203" s="155"/>
      <c r="S203" s="170"/>
    </row>
    <row r="204" spans="1:19" s="77" customFormat="1" ht="35.25" customHeight="1">
      <c r="A204" s="272">
        <v>2</v>
      </c>
      <c r="B204" s="165" t="s">
        <v>70</v>
      </c>
      <c r="C204" s="75">
        <v>1290</v>
      </c>
      <c r="D204" s="229" t="s">
        <v>5</v>
      </c>
      <c r="E204" s="304">
        <f aca="true" t="shared" si="32" ref="E204:E209">L204+N204+P204+R204</f>
        <v>0</v>
      </c>
      <c r="F204" s="102">
        <f t="shared" si="31"/>
        <v>0</v>
      </c>
      <c r="G204" s="306">
        <f aca="true" t="shared" si="33" ref="G204:G209">M204+O204+Q204+S204</f>
        <v>0</v>
      </c>
      <c r="H204" s="435">
        <f aca="true" t="shared" si="34" ref="H204:H209">G204-I204-K204</f>
        <v>0</v>
      </c>
      <c r="I204" s="189"/>
      <c r="J204" s="189"/>
      <c r="K204" s="347"/>
      <c r="L204" s="286"/>
      <c r="M204" s="189"/>
      <c r="N204" s="189"/>
      <c r="O204" s="189"/>
      <c r="P204" s="189"/>
      <c r="Q204" s="189"/>
      <c r="R204" s="189"/>
      <c r="S204" s="191"/>
    </row>
    <row r="205" spans="1:19" s="77" customFormat="1" ht="35.25" customHeight="1">
      <c r="A205" s="272">
        <v>3</v>
      </c>
      <c r="B205" s="165" t="s">
        <v>13</v>
      </c>
      <c r="C205" s="75">
        <v>1300</v>
      </c>
      <c r="D205" s="229" t="s">
        <v>85</v>
      </c>
      <c r="E205" s="304">
        <f t="shared" si="32"/>
        <v>0</v>
      </c>
      <c r="F205" s="102">
        <f t="shared" si="31"/>
        <v>0</v>
      </c>
      <c r="G205" s="306">
        <f t="shared" si="33"/>
        <v>0</v>
      </c>
      <c r="H205" s="435">
        <f t="shared" si="34"/>
        <v>0</v>
      </c>
      <c r="I205" s="189"/>
      <c r="J205" s="189"/>
      <c r="K205" s="347"/>
      <c r="L205" s="286"/>
      <c r="M205" s="189"/>
      <c r="N205" s="189"/>
      <c r="O205" s="189"/>
      <c r="P205" s="189"/>
      <c r="Q205" s="189"/>
      <c r="R205" s="189"/>
      <c r="S205" s="191"/>
    </row>
    <row r="206" spans="1:19" s="77" customFormat="1" ht="35.25" customHeight="1">
      <c r="A206" s="272">
        <v>4</v>
      </c>
      <c r="B206" s="165" t="s">
        <v>14</v>
      </c>
      <c r="C206" s="75">
        <v>1310</v>
      </c>
      <c r="D206" s="229" t="s">
        <v>9</v>
      </c>
      <c r="E206" s="296"/>
      <c r="F206" s="150"/>
      <c r="G206" s="306">
        <f t="shared" si="33"/>
        <v>0</v>
      </c>
      <c r="H206" s="435">
        <f t="shared" si="34"/>
        <v>0</v>
      </c>
      <c r="I206" s="189"/>
      <c r="J206" s="189"/>
      <c r="K206" s="347"/>
      <c r="L206" s="286"/>
      <c r="M206" s="189"/>
      <c r="N206" s="189"/>
      <c r="O206" s="189"/>
      <c r="P206" s="189"/>
      <c r="Q206" s="189"/>
      <c r="R206" s="189"/>
      <c r="S206" s="191"/>
    </row>
    <row r="207" spans="1:19" s="77" customFormat="1" ht="35.25" customHeight="1">
      <c r="A207" s="1525">
        <v>5</v>
      </c>
      <c r="B207" s="165" t="s">
        <v>71</v>
      </c>
      <c r="C207" s="75">
        <v>1320</v>
      </c>
      <c r="D207" s="229" t="s">
        <v>9</v>
      </c>
      <c r="E207" s="296"/>
      <c r="F207" s="150"/>
      <c r="G207" s="306">
        <f t="shared" si="33"/>
        <v>0</v>
      </c>
      <c r="H207" s="435">
        <f t="shared" si="34"/>
        <v>0</v>
      </c>
      <c r="I207" s="189"/>
      <c r="J207" s="189"/>
      <c r="K207" s="347"/>
      <c r="L207" s="286"/>
      <c r="M207" s="117">
        <f>M208+M209</f>
        <v>0</v>
      </c>
      <c r="N207" s="189"/>
      <c r="O207" s="117">
        <f>O208+O209</f>
        <v>0</v>
      </c>
      <c r="P207" s="189"/>
      <c r="Q207" s="117">
        <f>Q208+Q209</f>
        <v>0</v>
      </c>
      <c r="R207" s="189"/>
      <c r="S207" s="117">
        <f>S208+S209</f>
        <v>0</v>
      </c>
    </row>
    <row r="208" spans="1:19" s="77" customFormat="1" ht="35.25" customHeight="1">
      <c r="A208" s="1525"/>
      <c r="B208" s="274" t="s">
        <v>151</v>
      </c>
      <c r="C208" s="176">
        <v>1321</v>
      </c>
      <c r="D208" s="233" t="s">
        <v>23</v>
      </c>
      <c r="E208" s="311">
        <f t="shared" si="32"/>
        <v>0</v>
      </c>
      <c r="F208" s="102">
        <f t="shared" si="31"/>
        <v>0</v>
      </c>
      <c r="G208" s="306">
        <f t="shared" si="33"/>
        <v>0</v>
      </c>
      <c r="H208" s="435">
        <f t="shared" si="34"/>
        <v>0</v>
      </c>
      <c r="I208" s="189"/>
      <c r="J208" s="189"/>
      <c r="K208" s="347"/>
      <c r="L208" s="286"/>
      <c r="M208" s="189"/>
      <c r="N208" s="189"/>
      <c r="O208" s="189"/>
      <c r="P208" s="189"/>
      <c r="Q208" s="189"/>
      <c r="R208" s="189"/>
      <c r="S208" s="191"/>
    </row>
    <row r="209" spans="1:19" s="77" customFormat="1" ht="35.25" customHeight="1" thickBot="1">
      <c r="A209" s="1595"/>
      <c r="B209" s="169" t="s">
        <v>152</v>
      </c>
      <c r="C209" s="217">
        <v>1322</v>
      </c>
      <c r="D209" s="235" t="s">
        <v>23</v>
      </c>
      <c r="E209" s="435">
        <f t="shared" si="32"/>
        <v>0</v>
      </c>
      <c r="F209" s="383">
        <f t="shared" si="31"/>
        <v>0</v>
      </c>
      <c r="G209" s="411">
        <f t="shared" si="33"/>
        <v>0</v>
      </c>
      <c r="H209" s="435">
        <f t="shared" si="34"/>
        <v>0</v>
      </c>
      <c r="I209" s="576"/>
      <c r="J209" s="576"/>
      <c r="K209" s="577"/>
      <c r="L209" s="578"/>
      <c r="M209" s="576"/>
      <c r="N209" s="576"/>
      <c r="O209" s="576"/>
      <c r="P209" s="576"/>
      <c r="Q209" s="576"/>
      <c r="R209" s="576"/>
      <c r="S209" s="579"/>
    </row>
    <row r="210" spans="1:19" s="77" customFormat="1" ht="35.25" customHeight="1" thickBot="1">
      <c r="A210" s="420"/>
      <c r="B210" s="557" t="s">
        <v>124</v>
      </c>
      <c r="C210" s="204">
        <v>1330</v>
      </c>
      <c r="D210" s="231" t="s">
        <v>9</v>
      </c>
      <c r="E210" s="418"/>
      <c r="F210" s="125"/>
      <c r="G210" s="580">
        <f>G203+G204+G205+G206+G207</f>
        <v>0</v>
      </c>
      <c r="H210" s="581">
        <f aca="true" t="shared" si="35" ref="H210:Q210">H203+H204+H205+H206+H207</f>
        <v>0</v>
      </c>
      <c r="I210" s="582">
        <f t="shared" si="35"/>
        <v>0</v>
      </c>
      <c r="J210" s="582">
        <f t="shared" si="35"/>
        <v>0</v>
      </c>
      <c r="K210" s="580">
        <f t="shared" si="35"/>
        <v>0</v>
      </c>
      <c r="L210" s="419"/>
      <c r="M210" s="582">
        <f t="shared" si="35"/>
        <v>0</v>
      </c>
      <c r="N210" s="124"/>
      <c r="O210" s="582">
        <f t="shared" si="35"/>
        <v>0</v>
      </c>
      <c r="P210" s="124"/>
      <c r="Q210" s="582">
        <f t="shared" si="35"/>
        <v>0</v>
      </c>
      <c r="R210" s="124"/>
      <c r="S210" s="583">
        <f>S203+S204+S205+S206+S207</f>
        <v>0</v>
      </c>
    </row>
    <row r="211" spans="1:19" s="77" customFormat="1" ht="35.25" customHeight="1">
      <c r="A211" s="258"/>
      <c r="B211" s="1579" t="s">
        <v>123</v>
      </c>
      <c r="C211" s="1579"/>
      <c r="D211" s="1596"/>
      <c r="E211" s="522"/>
      <c r="F211" s="564"/>
      <c r="G211" s="523"/>
      <c r="H211" s="522"/>
      <c r="I211" s="222"/>
      <c r="J211" s="222"/>
      <c r="K211" s="523"/>
      <c r="L211" s="524"/>
      <c r="M211" s="222"/>
      <c r="N211" s="222"/>
      <c r="O211" s="222"/>
      <c r="P211" s="584"/>
      <c r="Q211" s="222"/>
      <c r="R211" s="222"/>
      <c r="S211" s="223"/>
    </row>
    <row r="212" spans="1:19" s="77" customFormat="1" ht="35.25" customHeight="1">
      <c r="A212" s="1525">
        <v>1</v>
      </c>
      <c r="B212" s="175" t="s">
        <v>81</v>
      </c>
      <c r="C212" s="75">
        <v>1340</v>
      </c>
      <c r="D212" s="229" t="s">
        <v>5</v>
      </c>
      <c r="E212" s="304">
        <f>E213+E214</f>
        <v>0</v>
      </c>
      <c r="F212" s="102">
        <f aca="true" t="shared" si="36" ref="F212:F230">IF(E212=0,,ROUND(G212/E212*1000,1))</f>
        <v>0</v>
      </c>
      <c r="G212" s="306">
        <f aca="true" t="shared" si="37" ref="G212:G230">M212+O212+Q212+S212</f>
        <v>0</v>
      </c>
      <c r="H212" s="435">
        <f aca="true" t="shared" si="38" ref="H212:H230">G212-I212-K212</f>
        <v>0</v>
      </c>
      <c r="I212" s="189"/>
      <c r="J212" s="189"/>
      <c r="K212" s="347"/>
      <c r="L212" s="331">
        <f>L213+L214</f>
        <v>0</v>
      </c>
      <c r="M212" s="539">
        <f aca="true" t="shared" si="39" ref="M212:S212">M213+M214</f>
        <v>0</v>
      </c>
      <c r="N212" s="331">
        <f t="shared" si="39"/>
        <v>0</v>
      </c>
      <c r="O212" s="539">
        <f t="shared" si="39"/>
        <v>0</v>
      </c>
      <c r="P212" s="331">
        <f t="shared" si="39"/>
        <v>0</v>
      </c>
      <c r="Q212" s="539">
        <f t="shared" si="39"/>
        <v>0</v>
      </c>
      <c r="R212" s="331">
        <f t="shared" si="39"/>
        <v>0</v>
      </c>
      <c r="S212" s="539">
        <f t="shared" si="39"/>
        <v>0</v>
      </c>
    </row>
    <row r="213" spans="1:19" s="77" customFormat="1" ht="35.25" customHeight="1">
      <c r="A213" s="1525"/>
      <c r="B213" s="164" t="s">
        <v>80</v>
      </c>
      <c r="C213" s="75">
        <v>1341</v>
      </c>
      <c r="D213" s="229" t="s">
        <v>5</v>
      </c>
      <c r="E213" s="304">
        <f aca="true" t="shared" si="40" ref="E213:E230">L213+N213+P213+R213</f>
        <v>0</v>
      </c>
      <c r="F213" s="102">
        <f t="shared" si="36"/>
        <v>0</v>
      </c>
      <c r="G213" s="306">
        <f t="shared" si="37"/>
        <v>0</v>
      </c>
      <c r="H213" s="435">
        <f t="shared" si="38"/>
        <v>0</v>
      </c>
      <c r="I213" s="189"/>
      <c r="J213" s="189"/>
      <c r="K213" s="347"/>
      <c r="L213" s="286"/>
      <c r="M213" s="189"/>
      <c r="N213" s="189"/>
      <c r="O213" s="189"/>
      <c r="P213" s="189"/>
      <c r="Q213" s="189"/>
      <c r="R213" s="189"/>
      <c r="S213" s="191"/>
    </row>
    <row r="214" spans="1:19" s="77" customFormat="1" ht="35.25" customHeight="1">
      <c r="A214" s="1525"/>
      <c r="B214" s="164" t="s">
        <v>53</v>
      </c>
      <c r="C214" s="75">
        <v>1342</v>
      </c>
      <c r="D214" s="229" t="s">
        <v>5</v>
      </c>
      <c r="E214" s="304">
        <f t="shared" si="40"/>
        <v>0</v>
      </c>
      <c r="F214" s="102">
        <f t="shared" si="36"/>
        <v>0</v>
      </c>
      <c r="G214" s="306">
        <f t="shared" si="37"/>
        <v>0</v>
      </c>
      <c r="H214" s="435">
        <f t="shared" si="38"/>
        <v>0</v>
      </c>
      <c r="I214" s="189"/>
      <c r="J214" s="189"/>
      <c r="K214" s="347"/>
      <c r="L214" s="286"/>
      <c r="M214" s="189"/>
      <c r="N214" s="189"/>
      <c r="O214" s="189"/>
      <c r="P214" s="189"/>
      <c r="Q214" s="189"/>
      <c r="R214" s="189"/>
      <c r="S214" s="191"/>
    </row>
    <row r="215" spans="1:19" s="77" customFormat="1" ht="35.25" customHeight="1">
      <c r="A215" s="272">
        <v>2</v>
      </c>
      <c r="B215" s="175" t="s">
        <v>15</v>
      </c>
      <c r="C215" s="75">
        <v>1350</v>
      </c>
      <c r="D215" s="229" t="s">
        <v>5</v>
      </c>
      <c r="E215" s="304">
        <f t="shared" si="40"/>
        <v>0</v>
      </c>
      <c r="F215" s="102">
        <f t="shared" si="36"/>
        <v>0</v>
      </c>
      <c r="G215" s="306">
        <f t="shared" si="37"/>
        <v>0</v>
      </c>
      <c r="H215" s="435">
        <f t="shared" si="38"/>
        <v>0</v>
      </c>
      <c r="I215" s="189"/>
      <c r="J215" s="189"/>
      <c r="K215" s="347"/>
      <c r="L215" s="286"/>
      <c r="M215" s="189"/>
      <c r="N215" s="189"/>
      <c r="O215" s="189"/>
      <c r="P215" s="189"/>
      <c r="Q215" s="189"/>
      <c r="R215" s="189"/>
      <c r="S215" s="191"/>
    </row>
    <row r="216" spans="1:19" s="77" customFormat="1" ht="35.25" customHeight="1">
      <c r="A216" s="272">
        <v>3</v>
      </c>
      <c r="B216" s="175" t="s">
        <v>16</v>
      </c>
      <c r="C216" s="75">
        <v>1360</v>
      </c>
      <c r="D216" s="229" t="s">
        <v>5</v>
      </c>
      <c r="E216" s="304">
        <f t="shared" si="40"/>
        <v>0</v>
      </c>
      <c r="F216" s="102">
        <f t="shared" si="36"/>
        <v>0</v>
      </c>
      <c r="G216" s="306">
        <f t="shared" si="37"/>
        <v>0</v>
      </c>
      <c r="H216" s="435">
        <f t="shared" si="38"/>
        <v>0</v>
      </c>
      <c r="I216" s="189"/>
      <c r="J216" s="189"/>
      <c r="K216" s="347"/>
      <c r="L216" s="286"/>
      <c r="M216" s="189"/>
      <c r="N216" s="189"/>
      <c r="O216" s="189"/>
      <c r="P216" s="189"/>
      <c r="Q216" s="189"/>
      <c r="R216" s="189"/>
      <c r="S216" s="191"/>
    </row>
    <row r="217" spans="1:19" s="77" customFormat="1" ht="35.25" customHeight="1">
      <c r="A217" s="272">
        <v>4</v>
      </c>
      <c r="B217" s="165" t="s">
        <v>17</v>
      </c>
      <c r="C217" s="75">
        <v>1370</v>
      </c>
      <c r="D217" s="229" t="s">
        <v>5</v>
      </c>
      <c r="E217" s="304">
        <f t="shared" si="40"/>
        <v>0</v>
      </c>
      <c r="F217" s="102">
        <f t="shared" si="36"/>
        <v>0</v>
      </c>
      <c r="G217" s="306">
        <f t="shared" si="37"/>
        <v>0</v>
      </c>
      <c r="H217" s="435">
        <f t="shared" si="38"/>
        <v>0</v>
      </c>
      <c r="I217" s="189"/>
      <c r="J217" s="189"/>
      <c r="K217" s="347"/>
      <c r="L217" s="286"/>
      <c r="M217" s="189"/>
      <c r="N217" s="189"/>
      <c r="O217" s="189"/>
      <c r="P217" s="189"/>
      <c r="Q217" s="189"/>
      <c r="R217" s="189"/>
      <c r="S217" s="191"/>
    </row>
    <row r="218" spans="1:19" s="77" customFormat="1" ht="35.25" customHeight="1">
      <c r="A218" s="272">
        <v>5</v>
      </c>
      <c r="B218" s="175" t="s">
        <v>18</v>
      </c>
      <c r="C218" s="75">
        <v>1380</v>
      </c>
      <c r="D218" s="229" t="s">
        <v>5</v>
      </c>
      <c r="E218" s="304">
        <f t="shared" si="40"/>
        <v>0</v>
      </c>
      <c r="F218" s="102">
        <f t="shared" si="36"/>
        <v>0</v>
      </c>
      <c r="G218" s="306">
        <f t="shared" si="37"/>
        <v>0</v>
      </c>
      <c r="H218" s="435">
        <f t="shared" si="38"/>
        <v>0</v>
      </c>
      <c r="I218" s="189"/>
      <c r="J218" s="189"/>
      <c r="K218" s="347"/>
      <c r="L218" s="286"/>
      <c r="M218" s="189"/>
      <c r="N218" s="189"/>
      <c r="O218" s="189"/>
      <c r="P218" s="189"/>
      <c r="Q218" s="189"/>
      <c r="R218" s="189"/>
      <c r="S218" s="191"/>
    </row>
    <row r="219" spans="1:19" s="77" customFormat="1" ht="35.25" customHeight="1">
      <c r="A219" s="1525">
        <v>6</v>
      </c>
      <c r="B219" s="165" t="s">
        <v>110</v>
      </c>
      <c r="C219" s="75">
        <v>1390</v>
      </c>
      <c r="D219" s="229" t="s">
        <v>5</v>
      </c>
      <c r="E219" s="304">
        <f t="shared" si="40"/>
        <v>0</v>
      </c>
      <c r="F219" s="102">
        <f t="shared" si="36"/>
        <v>0</v>
      </c>
      <c r="G219" s="306">
        <f t="shared" si="37"/>
        <v>0</v>
      </c>
      <c r="H219" s="435">
        <f t="shared" si="38"/>
        <v>0</v>
      </c>
      <c r="I219" s="189"/>
      <c r="J219" s="189"/>
      <c r="K219" s="347"/>
      <c r="L219" s="286"/>
      <c r="M219" s="189"/>
      <c r="N219" s="189"/>
      <c r="O219" s="189"/>
      <c r="P219" s="189"/>
      <c r="Q219" s="189"/>
      <c r="R219" s="189"/>
      <c r="S219" s="191"/>
    </row>
    <row r="220" spans="1:19" s="77" customFormat="1" ht="35.25" customHeight="1">
      <c r="A220" s="1525"/>
      <c r="B220" s="166" t="s">
        <v>109</v>
      </c>
      <c r="C220" s="75">
        <v>1391</v>
      </c>
      <c r="D220" s="229" t="s">
        <v>5</v>
      </c>
      <c r="E220" s="304">
        <f t="shared" si="40"/>
        <v>0</v>
      </c>
      <c r="F220" s="102">
        <f t="shared" si="36"/>
        <v>0</v>
      </c>
      <c r="G220" s="306">
        <f t="shared" si="37"/>
        <v>0</v>
      </c>
      <c r="H220" s="435">
        <f t="shared" si="38"/>
        <v>0</v>
      </c>
      <c r="I220" s="189"/>
      <c r="J220" s="189"/>
      <c r="K220" s="347"/>
      <c r="L220" s="286"/>
      <c r="M220" s="189"/>
      <c r="N220" s="189"/>
      <c r="O220" s="189"/>
      <c r="P220" s="585"/>
      <c r="Q220" s="189"/>
      <c r="R220" s="189"/>
      <c r="S220" s="191"/>
    </row>
    <row r="221" spans="1:19" s="77" customFormat="1" ht="35.25" customHeight="1">
      <c r="A221" s="1525">
        <v>7</v>
      </c>
      <c r="B221" s="175" t="s">
        <v>89</v>
      </c>
      <c r="C221" s="75">
        <v>1400</v>
      </c>
      <c r="D221" s="229" t="s">
        <v>19</v>
      </c>
      <c r="E221" s="304">
        <f t="shared" si="40"/>
        <v>0</v>
      </c>
      <c r="F221" s="102">
        <f t="shared" si="36"/>
        <v>0</v>
      </c>
      <c r="G221" s="306">
        <f t="shared" si="37"/>
        <v>0</v>
      </c>
      <c r="H221" s="435">
        <f t="shared" si="38"/>
        <v>0</v>
      </c>
      <c r="I221" s="189"/>
      <c r="J221" s="189"/>
      <c r="K221" s="347"/>
      <c r="L221" s="331">
        <f>L222+L223+L224+L225+L226</f>
        <v>0</v>
      </c>
      <c r="M221" s="539">
        <f aca="true" t="shared" si="41" ref="M221:S221">M222+M223+M224+M225+M226</f>
        <v>0</v>
      </c>
      <c r="N221" s="331">
        <f t="shared" si="41"/>
        <v>0</v>
      </c>
      <c r="O221" s="539">
        <f t="shared" si="41"/>
        <v>0</v>
      </c>
      <c r="P221" s="331">
        <f t="shared" si="41"/>
        <v>0</v>
      </c>
      <c r="Q221" s="539">
        <f t="shared" si="41"/>
        <v>0</v>
      </c>
      <c r="R221" s="331">
        <f t="shared" si="41"/>
        <v>0</v>
      </c>
      <c r="S221" s="539">
        <f t="shared" si="41"/>
        <v>0</v>
      </c>
    </row>
    <row r="222" spans="1:19" s="77" customFormat="1" ht="35.25" customHeight="1">
      <c r="A222" s="1525"/>
      <c r="B222" s="164" t="s">
        <v>159</v>
      </c>
      <c r="C222" s="75">
        <v>1401</v>
      </c>
      <c r="D222" s="229" t="s">
        <v>19</v>
      </c>
      <c r="E222" s="304">
        <f t="shared" si="40"/>
        <v>0</v>
      </c>
      <c r="F222" s="102">
        <f t="shared" si="36"/>
        <v>0</v>
      </c>
      <c r="G222" s="306">
        <f t="shared" si="37"/>
        <v>0</v>
      </c>
      <c r="H222" s="435">
        <f t="shared" si="38"/>
        <v>0</v>
      </c>
      <c r="I222" s="189"/>
      <c r="J222" s="189"/>
      <c r="K222" s="347"/>
      <c r="L222" s="286"/>
      <c r="M222" s="189"/>
      <c r="N222" s="189"/>
      <c r="O222" s="189"/>
      <c r="P222" s="189"/>
      <c r="Q222" s="189"/>
      <c r="R222" s="189"/>
      <c r="S222" s="191"/>
    </row>
    <row r="223" spans="1:19" s="77" customFormat="1" ht="35.25" customHeight="1">
      <c r="A223" s="1525"/>
      <c r="B223" s="176" t="s">
        <v>72</v>
      </c>
      <c r="C223" s="75">
        <v>1402</v>
      </c>
      <c r="D223" s="229" t="s">
        <v>19</v>
      </c>
      <c r="E223" s="304">
        <f t="shared" si="40"/>
        <v>0</v>
      </c>
      <c r="F223" s="102">
        <f t="shared" si="36"/>
        <v>0</v>
      </c>
      <c r="G223" s="306">
        <f t="shared" si="37"/>
        <v>0</v>
      </c>
      <c r="H223" s="435">
        <f t="shared" si="38"/>
        <v>0</v>
      </c>
      <c r="I223" s="189"/>
      <c r="J223" s="189"/>
      <c r="K223" s="347"/>
      <c r="L223" s="286"/>
      <c r="M223" s="189"/>
      <c r="N223" s="189"/>
      <c r="O223" s="189"/>
      <c r="P223" s="189"/>
      <c r="Q223" s="189"/>
      <c r="R223" s="189"/>
      <c r="S223" s="191"/>
    </row>
    <row r="224" spans="1:19" s="77" customFormat="1" ht="35.25" customHeight="1">
      <c r="A224" s="1525"/>
      <c r="B224" s="176" t="s">
        <v>73</v>
      </c>
      <c r="C224" s="75">
        <v>1403</v>
      </c>
      <c r="D224" s="229" t="s">
        <v>19</v>
      </c>
      <c r="E224" s="304">
        <f t="shared" si="40"/>
        <v>0</v>
      </c>
      <c r="F224" s="102">
        <f t="shared" si="36"/>
        <v>0</v>
      </c>
      <c r="G224" s="306">
        <f t="shared" si="37"/>
        <v>0</v>
      </c>
      <c r="H224" s="435">
        <f t="shared" si="38"/>
        <v>0</v>
      </c>
      <c r="I224" s="189"/>
      <c r="J224" s="189"/>
      <c r="K224" s="347"/>
      <c r="L224" s="286"/>
      <c r="M224" s="189"/>
      <c r="N224" s="189"/>
      <c r="O224" s="189"/>
      <c r="P224" s="189"/>
      <c r="Q224" s="189"/>
      <c r="R224" s="189"/>
      <c r="S224" s="191"/>
    </row>
    <row r="225" spans="1:19" s="77" customFormat="1" ht="35.25" customHeight="1">
      <c r="A225" s="1525"/>
      <c r="B225" s="176" t="s">
        <v>74</v>
      </c>
      <c r="C225" s="75">
        <v>1404</v>
      </c>
      <c r="D225" s="229" t="s">
        <v>19</v>
      </c>
      <c r="E225" s="304">
        <f t="shared" si="40"/>
        <v>0</v>
      </c>
      <c r="F225" s="102">
        <f t="shared" si="36"/>
        <v>0</v>
      </c>
      <c r="G225" s="306">
        <f t="shared" si="37"/>
        <v>0</v>
      </c>
      <c r="H225" s="435">
        <f t="shared" si="38"/>
        <v>0</v>
      </c>
      <c r="I225" s="189"/>
      <c r="J225" s="189"/>
      <c r="K225" s="347"/>
      <c r="L225" s="286"/>
      <c r="M225" s="189"/>
      <c r="N225" s="189"/>
      <c r="O225" s="189"/>
      <c r="P225" s="189"/>
      <c r="Q225" s="189"/>
      <c r="R225" s="189"/>
      <c r="S225" s="191"/>
    </row>
    <row r="226" spans="1:19" s="77" customFormat="1" ht="35.25" customHeight="1">
      <c r="A226" s="1525"/>
      <c r="B226" s="176" t="s">
        <v>54</v>
      </c>
      <c r="C226" s="75">
        <v>1405</v>
      </c>
      <c r="D226" s="229" t="s">
        <v>19</v>
      </c>
      <c r="E226" s="304">
        <f t="shared" si="40"/>
        <v>0</v>
      </c>
      <c r="F226" s="102">
        <f t="shared" si="36"/>
        <v>0</v>
      </c>
      <c r="G226" s="306">
        <f t="shared" si="37"/>
        <v>0</v>
      </c>
      <c r="H226" s="435">
        <f t="shared" si="38"/>
        <v>0</v>
      </c>
      <c r="I226" s="189"/>
      <c r="J226" s="189"/>
      <c r="K226" s="347"/>
      <c r="L226" s="286"/>
      <c r="M226" s="189"/>
      <c r="N226" s="189"/>
      <c r="O226" s="189"/>
      <c r="P226" s="189"/>
      <c r="Q226" s="189"/>
      <c r="R226" s="189"/>
      <c r="S226" s="191"/>
    </row>
    <row r="227" spans="1:19" s="77" customFormat="1" ht="35.25" customHeight="1">
      <c r="A227" s="1525">
        <v>8</v>
      </c>
      <c r="B227" s="1583" t="s">
        <v>20</v>
      </c>
      <c r="C227" s="75">
        <v>1410</v>
      </c>
      <c r="D227" s="229" t="s">
        <v>5</v>
      </c>
      <c r="E227" s="311">
        <f t="shared" si="40"/>
        <v>0</v>
      </c>
      <c r="F227" s="102">
        <f t="shared" si="36"/>
        <v>0</v>
      </c>
      <c r="G227" s="306">
        <f t="shared" si="37"/>
        <v>0</v>
      </c>
      <c r="H227" s="435">
        <f t="shared" si="38"/>
        <v>0</v>
      </c>
      <c r="I227" s="189"/>
      <c r="J227" s="189"/>
      <c r="K227" s="347"/>
      <c r="L227" s="286"/>
      <c r="M227" s="189"/>
      <c r="N227" s="189"/>
      <c r="O227" s="189"/>
      <c r="P227" s="189"/>
      <c r="Q227" s="189"/>
      <c r="R227" s="189"/>
      <c r="S227" s="191"/>
    </row>
    <row r="228" spans="1:19" s="77" customFormat="1" ht="35.25" customHeight="1">
      <c r="A228" s="1525"/>
      <c r="B228" s="1583"/>
      <c r="C228" s="75">
        <v>1411</v>
      </c>
      <c r="D228" s="229" t="s">
        <v>87</v>
      </c>
      <c r="E228" s="304">
        <f t="shared" si="40"/>
        <v>0</v>
      </c>
      <c r="F228" s="150"/>
      <c r="G228" s="308"/>
      <c r="H228" s="536"/>
      <c r="I228" s="189"/>
      <c r="J228" s="189"/>
      <c r="K228" s="347"/>
      <c r="L228" s="286"/>
      <c r="M228" s="189"/>
      <c r="N228" s="189"/>
      <c r="O228" s="189"/>
      <c r="P228" s="189"/>
      <c r="Q228" s="189"/>
      <c r="R228" s="189"/>
      <c r="S228" s="191"/>
    </row>
    <row r="229" spans="1:19" s="77" customFormat="1" ht="35.25" customHeight="1">
      <c r="A229" s="272">
        <v>9</v>
      </c>
      <c r="B229" s="175" t="s">
        <v>22</v>
      </c>
      <c r="C229" s="75">
        <v>1420</v>
      </c>
      <c r="D229" s="229" t="s">
        <v>5</v>
      </c>
      <c r="E229" s="311">
        <f t="shared" si="40"/>
        <v>0</v>
      </c>
      <c r="F229" s="102">
        <f t="shared" si="36"/>
        <v>0</v>
      </c>
      <c r="G229" s="306">
        <f t="shared" si="37"/>
        <v>0</v>
      </c>
      <c r="H229" s="435">
        <f t="shared" si="38"/>
        <v>0</v>
      </c>
      <c r="I229" s="189"/>
      <c r="J229" s="189"/>
      <c r="K229" s="347"/>
      <c r="L229" s="286"/>
      <c r="M229" s="189"/>
      <c r="N229" s="189"/>
      <c r="O229" s="189"/>
      <c r="P229" s="189"/>
      <c r="Q229" s="189"/>
      <c r="R229" s="189"/>
      <c r="S229" s="191"/>
    </row>
    <row r="230" spans="1:19" s="77" customFormat="1" ht="35.25" customHeight="1" thickBot="1">
      <c r="A230" s="255">
        <v>10</v>
      </c>
      <c r="B230" s="177" t="s">
        <v>12</v>
      </c>
      <c r="C230" s="215">
        <v>1430</v>
      </c>
      <c r="D230" s="230" t="s">
        <v>9</v>
      </c>
      <c r="E230" s="533">
        <f t="shared" si="40"/>
        <v>0</v>
      </c>
      <c r="F230" s="383">
        <f t="shared" si="36"/>
        <v>0</v>
      </c>
      <c r="G230" s="411">
        <f t="shared" si="37"/>
        <v>0</v>
      </c>
      <c r="H230" s="435">
        <f t="shared" si="38"/>
        <v>0</v>
      </c>
      <c r="I230" s="576"/>
      <c r="J230" s="576"/>
      <c r="K230" s="577"/>
      <c r="L230" s="578"/>
      <c r="M230" s="576"/>
      <c r="N230" s="576"/>
      <c r="O230" s="576"/>
      <c r="P230" s="576"/>
      <c r="Q230" s="576"/>
      <c r="R230" s="576"/>
      <c r="S230" s="579"/>
    </row>
    <row r="231" spans="1:19" s="77" customFormat="1" ht="35.25" customHeight="1" thickBot="1">
      <c r="A231" s="420"/>
      <c r="B231" s="445" t="s">
        <v>125</v>
      </c>
      <c r="C231" s="204">
        <v>1440</v>
      </c>
      <c r="D231" s="231" t="s">
        <v>9</v>
      </c>
      <c r="E231" s="418"/>
      <c r="F231" s="125"/>
      <c r="G231" s="580">
        <f>G212+G215+G216+G217+G218+G219+G221+G227+G229+G230</f>
        <v>0</v>
      </c>
      <c r="H231" s="581">
        <f>H212+H215+H216+H217+H218+H219+H221+H227+H229+H230</f>
        <v>0</v>
      </c>
      <c r="I231" s="582">
        <f aca="true" t="shared" si="42" ref="I231:Q231">I212+I215+I216+I217+I218+I219+I221+I227+I229+I230</f>
        <v>0</v>
      </c>
      <c r="J231" s="582">
        <f t="shared" si="42"/>
        <v>0</v>
      </c>
      <c r="K231" s="580">
        <f t="shared" si="42"/>
        <v>0</v>
      </c>
      <c r="L231" s="419"/>
      <c r="M231" s="582">
        <f t="shared" si="42"/>
        <v>0</v>
      </c>
      <c r="N231" s="124"/>
      <c r="O231" s="582">
        <f t="shared" si="42"/>
        <v>0</v>
      </c>
      <c r="P231" s="124"/>
      <c r="Q231" s="582">
        <f t="shared" si="42"/>
        <v>0</v>
      </c>
      <c r="R231" s="124"/>
      <c r="S231" s="583">
        <f>S212+S215+S216+S217+S218+S219+S221+S227+S229+S230</f>
        <v>0</v>
      </c>
    </row>
    <row r="232" spans="1:19" s="77" customFormat="1" ht="35.25" customHeight="1" thickBot="1">
      <c r="A232" s="420"/>
      <c r="B232" s="513" t="s">
        <v>160</v>
      </c>
      <c r="C232" s="201">
        <v>1450</v>
      </c>
      <c r="D232" s="208" t="s">
        <v>21</v>
      </c>
      <c r="E232" s="397"/>
      <c r="F232" s="94"/>
      <c r="G232" s="586"/>
      <c r="H232" s="397"/>
      <c r="I232" s="93"/>
      <c r="J232" s="93"/>
      <c r="K232" s="586"/>
      <c r="L232" s="422"/>
      <c r="M232" s="93"/>
      <c r="N232" s="93"/>
      <c r="O232" s="93"/>
      <c r="P232" s="93"/>
      <c r="Q232" s="93"/>
      <c r="R232" s="93"/>
      <c r="S232" s="221"/>
    </row>
    <row r="233" spans="1:19" s="77" customFormat="1" ht="35.25" customHeight="1">
      <c r="A233" s="258"/>
      <c r="B233" s="558" t="s">
        <v>172</v>
      </c>
      <c r="C233" s="225"/>
      <c r="D233" s="232"/>
      <c r="E233" s="522"/>
      <c r="F233" s="564"/>
      <c r="G233" s="523"/>
      <c r="H233" s="522"/>
      <c r="I233" s="222"/>
      <c r="J233" s="222"/>
      <c r="K233" s="523"/>
      <c r="L233" s="524"/>
      <c r="M233" s="222"/>
      <c r="N233" s="222"/>
      <c r="O233" s="222"/>
      <c r="P233" s="222"/>
      <c r="Q233" s="222"/>
      <c r="R233" s="222"/>
      <c r="S233" s="223"/>
    </row>
    <row r="234" spans="1:19" s="77" customFormat="1" ht="35.25" customHeight="1">
      <c r="A234" s="272">
        <v>1</v>
      </c>
      <c r="B234" s="165" t="s">
        <v>234</v>
      </c>
      <c r="C234" s="75">
        <v>1460</v>
      </c>
      <c r="D234" s="229" t="s">
        <v>23</v>
      </c>
      <c r="E234" s="304">
        <f aca="true" t="shared" si="43" ref="E234:E242">L234+N234+P234+R234</f>
        <v>0</v>
      </c>
      <c r="F234" s="102">
        <f aca="true" t="shared" si="44" ref="F234:F242">IF(E234=0,,ROUND(G234/E234*1000,1))</f>
        <v>0</v>
      </c>
      <c r="G234" s="306">
        <f aca="true" t="shared" si="45" ref="G234:G244">M234+O234+Q234+S234</f>
        <v>0</v>
      </c>
      <c r="H234" s="435">
        <f aca="true" t="shared" si="46" ref="H234:H244">G234-I234-K234</f>
        <v>0</v>
      </c>
      <c r="I234" s="189"/>
      <c r="J234" s="189"/>
      <c r="K234" s="347"/>
      <c r="L234" s="286"/>
      <c r="M234" s="189"/>
      <c r="N234" s="189"/>
      <c r="O234" s="189"/>
      <c r="P234" s="189"/>
      <c r="Q234" s="189"/>
      <c r="R234" s="189"/>
      <c r="S234" s="191"/>
    </row>
    <row r="235" spans="1:19" s="77" customFormat="1" ht="35.25" customHeight="1">
      <c r="A235" s="272">
        <v>2</v>
      </c>
      <c r="B235" s="175" t="s">
        <v>24</v>
      </c>
      <c r="C235" s="75">
        <v>1470</v>
      </c>
      <c r="D235" s="229" t="s">
        <v>23</v>
      </c>
      <c r="E235" s="304">
        <f t="shared" si="43"/>
        <v>0</v>
      </c>
      <c r="F235" s="102">
        <f t="shared" si="44"/>
        <v>0</v>
      </c>
      <c r="G235" s="306">
        <f t="shared" si="45"/>
        <v>0</v>
      </c>
      <c r="H235" s="435">
        <f t="shared" si="46"/>
        <v>0</v>
      </c>
      <c r="I235" s="189"/>
      <c r="J235" s="189"/>
      <c r="K235" s="347"/>
      <c r="L235" s="286"/>
      <c r="M235" s="189"/>
      <c r="N235" s="189"/>
      <c r="O235" s="189"/>
      <c r="P235" s="189"/>
      <c r="Q235" s="189"/>
      <c r="R235" s="189"/>
      <c r="S235" s="191"/>
    </row>
    <row r="236" spans="1:19" s="77" customFormat="1" ht="35.25" customHeight="1">
      <c r="A236" s="272">
        <v>3</v>
      </c>
      <c r="B236" s="165" t="s">
        <v>235</v>
      </c>
      <c r="C236" s="75">
        <v>1480</v>
      </c>
      <c r="D236" s="229" t="s">
        <v>23</v>
      </c>
      <c r="E236" s="304">
        <f t="shared" si="43"/>
        <v>0</v>
      </c>
      <c r="F236" s="102">
        <f t="shared" si="44"/>
        <v>0</v>
      </c>
      <c r="G236" s="306">
        <f t="shared" si="45"/>
        <v>0</v>
      </c>
      <c r="H236" s="435">
        <f t="shared" si="46"/>
        <v>0</v>
      </c>
      <c r="I236" s="189"/>
      <c r="J236" s="189"/>
      <c r="K236" s="347"/>
      <c r="L236" s="286"/>
      <c r="M236" s="189"/>
      <c r="N236" s="189"/>
      <c r="O236" s="189"/>
      <c r="P236" s="189"/>
      <c r="Q236" s="189"/>
      <c r="R236" s="189"/>
      <c r="S236" s="191"/>
    </row>
    <row r="237" spans="1:19" s="77" customFormat="1" ht="35.25" customHeight="1">
      <c r="A237" s="272">
        <v>4</v>
      </c>
      <c r="B237" s="175" t="s">
        <v>25</v>
      </c>
      <c r="C237" s="75">
        <v>1490</v>
      </c>
      <c r="D237" s="229" t="s">
        <v>5</v>
      </c>
      <c r="E237" s="304">
        <f t="shared" si="43"/>
        <v>0</v>
      </c>
      <c r="F237" s="102">
        <f t="shared" si="44"/>
        <v>0</v>
      </c>
      <c r="G237" s="306">
        <f t="shared" si="45"/>
        <v>0</v>
      </c>
      <c r="H237" s="435">
        <f t="shared" si="46"/>
        <v>0</v>
      </c>
      <c r="I237" s="189"/>
      <c r="J237" s="189"/>
      <c r="K237" s="347"/>
      <c r="L237" s="286"/>
      <c r="M237" s="189"/>
      <c r="N237" s="189"/>
      <c r="O237" s="189"/>
      <c r="P237" s="189"/>
      <c r="Q237" s="189"/>
      <c r="R237" s="189"/>
      <c r="S237" s="191"/>
    </row>
    <row r="238" spans="1:19" s="77" customFormat="1" ht="35.25" customHeight="1">
      <c r="A238" s="272">
        <v>5</v>
      </c>
      <c r="B238" s="165" t="s">
        <v>236</v>
      </c>
      <c r="C238" s="75">
        <v>1500</v>
      </c>
      <c r="D238" s="229" t="s">
        <v>9</v>
      </c>
      <c r="E238" s="296"/>
      <c r="F238" s="150"/>
      <c r="G238" s="306">
        <f t="shared" si="45"/>
        <v>0</v>
      </c>
      <c r="H238" s="435">
        <f t="shared" si="46"/>
        <v>0</v>
      </c>
      <c r="I238" s="189"/>
      <c r="J238" s="189"/>
      <c r="K238" s="347"/>
      <c r="L238" s="286"/>
      <c r="M238" s="189"/>
      <c r="N238" s="189"/>
      <c r="O238" s="189"/>
      <c r="P238" s="189"/>
      <c r="Q238" s="189"/>
      <c r="R238" s="189"/>
      <c r="S238" s="191"/>
    </row>
    <row r="239" spans="1:19" s="77" customFormat="1" ht="35.25" customHeight="1">
      <c r="A239" s="272">
        <v>6</v>
      </c>
      <c r="B239" s="165" t="s">
        <v>242</v>
      </c>
      <c r="C239" s="75">
        <v>1510</v>
      </c>
      <c r="D239" s="229" t="s">
        <v>9</v>
      </c>
      <c r="E239" s="296"/>
      <c r="F239" s="150"/>
      <c r="G239" s="306">
        <f t="shared" si="45"/>
        <v>0</v>
      </c>
      <c r="H239" s="435">
        <f t="shared" si="46"/>
        <v>0</v>
      </c>
      <c r="I239" s="189"/>
      <c r="J239" s="189"/>
      <c r="K239" s="347"/>
      <c r="L239" s="286"/>
      <c r="M239" s="189"/>
      <c r="N239" s="189"/>
      <c r="O239" s="189"/>
      <c r="P239" s="189"/>
      <c r="Q239" s="189"/>
      <c r="R239" s="189"/>
      <c r="S239" s="191"/>
    </row>
    <row r="240" spans="1:19" s="77" customFormat="1" ht="35.25" customHeight="1">
      <c r="A240" s="272">
        <v>7</v>
      </c>
      <c r="B240" s="175" t="s">
        <v>241</v>
      </c>
      <c r="C240" s="75">
        <v>1520</v>
      </c>
      <c r="D240" s="229" t="s">
        <v>86</v>
      </c>
      <c r="E240" s="304">
        <f t="shared" si="43"/>
        <v>0</v>
      </c>
      <c r="F240" s="102">
        <f t="shared" si="44"/>
        <v>0</v>
      </c>
      <c r="G240" s="306">
        <f t="shared" si="45"/>
        <v>0</v>
      </c>
      <c r="H240" s="435">
        <f t="shared" si="46"/>
        <v>0</v>
      </c>
      <c r="I240" s="189"/>
      <c r="J240" s="189"/>
      <c r="K240" s="347"/>
      <c r="L240" s="286"/>
      <c r="M240" s="189"/>
      <c r="N240" s="189"/>
      <c r="O240" s="189"/>
      <c r="P240" s="189"/>
      <c r="Q240" s="189"/>
      <c r="R240" s="189"/>
      <c r="S240" s="191"/>
    </row>
    <row r="241" spans="1:19" s="77" customFormat="1" ht="35.25" customHeight="1">
      <c r="A241" s="272">
        <v>8</v>
      </c>
      <c r="B241" s="165" t="s">
        <v>26</v>
      </c>
      <c r="C241" s="75">
        <v>1530</v>
      </c>
      <c r="D241" s="229" t="s">
        <v>9</v>
      </c>
      <c r="E241" s="296"/>
      <c r="F241" s="150"/>
      <c r="G241" s="306">
        <f t="shared" si="45"/>
        <v>0</v>
      </c>
      <c r="H241" s="435">
        <f t="shared" si="46"/>
        <v>0</v>
      </c>
      <c r="I241" s="189"/>
      <c r="J241" s="189"/>
      <c r="K241" s="347"/>
      <c r="L241" s="286"/>
      <c r="M241" s="189"/>
      <c r="N241" s="189"/>
      <c r="O241" s="189"/>
      <c r="P241" s="189"/>
      <c r="Q241" s="189"/>
      <c r="R241" s="189"/>
      <c r="S241" s="191"/>
    </row>
    <row r="242" spans="1:19" s="77" customFormat="1" ht="35.25" customHeight="1">
      <c r="A242" s="272">
        <v>9</v>
      </c>
      <c r="B242" s="175" t="s">
        <v>237</v>
      </c>
      <c r="C242" s="75">
        <v>1540</v>
      </c>
      <c r="D242" s="229" t="s">
        <v>5</v>
      </c>
      <c r="E242" s="304">
        <f t="shared" si="43"/>
        <v>0</v>
      </c>
      <c r="F242" s="102">
        <f t="shared" si="44"/>
        <v>0</v>
      </c>
      <c r="G242" s="306">
        <f t="shared" si="45"/>
        <v>0</v>
      </c>
      <c r="H242" s="435">
        <f t="shared" si="46"/>
        <v>0</v>
      </c>
      <c r="I242" s="189"/>
      <c r="J242" s="189"/>
      <c r="K242" s="347"/>
      <c r="L242" s="286"/>
      <c r="M242" s="189"/>
      <c r="N242" s="189"/>
      <c r="O242" s="189"/>
      <c r="P242" s="189"/>
      <c r="Q242" s="189"/>
      <c r="R242" s="189"/>
      <c r="S242" s="191"/>
    </row>
    <row r="243" spans="1:19" s="77" customFormat="1" ht="35.25" customHeight="1">
      <c r="A243" s="272">
        <v>10</v>
      </c>
      <c r="B243" s="175" t="s">
        <v>154</v>
      </c>
      <c r="C243" s="75">
        <v>1550</v>
      </c>
      <c r="D243" s="229" t="s">
        <v>9</v>
      </c>
      <c r="E243" s="296"/>
      <c r="F243" s="150"/>
      <c r="G243" s="306">
        <f t="shared" si="45"/>
        <v>0</v>
      </c>
      <c r="H243" s="435">
        <f t="shared" si="46"/>
        <v>0</v>
      </c>
      <c r="I243" s="189"/>
      <c r="J243" s="189"/>
      <c r="K243" s="347"/>
      <c r="L243" s="286"/>
      <c r="M243" s="189"/>
      <c r="N243" s="189"/>
      <c r="O243" s="189"/>
      <c r="P243" s="189"/>
      <c r="Q243" s="189"/>
      <c r="R243" s="189"/>
      <c r="S243" s="191"/>
    </row>
    <row r="244" spans="1:19" s="77" customFormat="1" ht="35.25" customHeight="1" thickBot="1">
      <c r="A244" s="255">
        <v>11</v>
      </c>
      <c r="B244" s="177" t="s">
        <v>12</v>
      </c>
      <c r="C244" s="215">
        <v>1560</v>
      </c>
      <c r="D244" s="230" t="s">
        <v>9</v>
      </c>
      <c r="E244" s="296"/>
      <c r="F244" s="150"/>
      <c r="G244" s="306">
        <f t="shared" si="45"/>
        <v>0</v>
      </c>
      <c r="H244" s="435">
        <f t="shared" si="46"/>
        <v>0</v>
      </c>
      <c r="I244" s="576"/>
      <c r="J244" s="576"/>
      <c r="K244" s="577"/>
      <c r="L244" s="578"/>
      <c r="M244" s="576"/>
      <c r="N244" s="576"/>
      <c r="O244" s="576"/>
      <c r="P244" s="576"/>
      <c r="Q244" s="576"/>
      <c r="R244" s="576"/>
      <c r="S244" s="579"/>
    </row>
    <row r="245" spans="1:19" s="77" customFormat="1" ht="35.25" customHeight="1" thickBot="1">
      <c r="A245" s="420"/>
      <c r="B245" s="445" t="s">
        <v>126</v>
      </c>
      <c r="C245" s="204">
        <v>1570</v>
      </c>
      <c r="D245" s="231" t="s">
        <v>9</v>
      </c>
      <c r="E245" s="418"/>
      <c r="F245" s="125"/>
      <c r="G245" s="580">
        <f>SUM(G234:G244)</f>
        <v>0</v>
      </c>
      <c r="H245" s="581">
        <f>SUM(H234:H244)</f>
        <v>0</v>
      </c>
      <c r="I245" s="582">
        <f aca="true" t="shared" si="47" ref="I245:Q245">SUM(I234:I244)</f>
        <v>0</v>
      </c>
      <c r="J245" s="582">
        <f t="shared" si="47"/>
        <v>0</v>
      </c>
      <c r="K245" s="580">
        <f t="shared" si="47"/>
        <v>0</v>
      </c>
      <c r="L245" s="419"/>
      <c r="M245" s="582">
        <f t="shared" si="47"/>
        <v>0</v>
      </c>
      <c r="N245" s="124"/>
      <c r="O245" s="582">
        <f t="shared" si="47"/>
        <v>0</v>
      </c>
      <c r="P245" s="124"/>
      <c r="Q245" s="582">
        <f t="shared" si="47"/>
        <v>0</v>
      </c>
      <c r="R245" s="124"/>
      <c r="S245" s="583">
        <f>SUM(S234:S244)</f>
        <v>0</v>
      </c>
    </row>
    <row r="246" spans="1:19" s="77" customFormat="1" ht="35.25" customHeight="1">
      <c r="A246" s="258"/>
      <c r="B246" s="1135" t="s">
        <v>173</v>
      </c>
      <c r="C246" s="225"/>
      <c r="D246" s="232"/>
      <c r="E246" s="522"/>
      <c r="F246" s="564"/>
      <c r="G246" s="523"/>
      <c r="H246" s="522"/>
      <c r="I246" s="222"/>
      <c r="J246" s="222"/>
      <c r="K246" s="523"/>
      <c r="L246" s="524"/>
      <c r="M246" s="222"/>
      <c r="N246" s="222"/>
      <c r="O246" s="222"/>
      <c r="P246" s="222"/>
      <c r="Q246" s="222"/>
      <c r="R246" s="222"/>
      <c r="S246" s="223"/>
    </row>
    <row r="247" spans="1:19" s="77" customFormat="1" ht="35.25" customHeight="1">
      <c r="A247" s="272">
        <v>1</v>
      </c>
      <c r="B247" s="175" t="s">
        <v>28</v>
      </c>
      <c r="C247" s="75">
        <v>1580</v>
      </c>
      <c r="D247" s="229" t="s">
        <v>5</v>
      </c>
      <c r="E247" s="304">
        <f>L247+N247+P247+R247</f>
        <v>0</v>
      </c>
      <c r="F247" s="102">
        <f aca="true" t="shared" si="48" ref="F247:F253">IF(E247=0,,ROUND(G247/E247*1000,1))</f>
        <v>0</v>
      </c>
      <c r="G247" s="306">
        <f>M247+O247+Q247+S247</f>
        <v>0</v>
      </c>
      <c r="H247" s="435">
        <f>G247-I247-K247</f>
        <v>0</v>
      </c>
      <c r="I247" s="189"/>
      <c r="J247" s="189"/>
      <c r="K247" s="347"/>
      <c r="L247" s="286"/>
      <c r="M247" s="189"/>
      <c r="N247" s="189"/>
      <c r="O247" s="189"/>
      <c r="P247" s="189"/>
      <c r="Q247" s="189"/>
      <c r="R247" s="189"/>
      <c r="S247" s="191"/>
    </row>
    <row r="248" spans="1:19" s="77" customFormat="1" ht="35.25" customHeight="1">
      <c r="A248" s="272">
        <v>2</v>
      </c>
      <c r="B248" s="165" t="s">
        <v>238</v>
      </c>
      <c r="C248" s="75">
        <v>1590</v>
      </c>
      <c r="D248" s="229" t="s">
        <v>9</v>
      </c>
      <c r="E248" s="296"/>
      <c r="F248" s="150"/>
      <c r="G248" s="306">
        <f>M248+O248+Q248+S248</f>
        <v>0</v>
      </c>
      <c r="H248" s="435">
        <f>G248-I248-K248</f>
        <v>0</v>
      </c>
      <c r="I248" s="189"/>
      <c r="J248" s="189"/>
      <c r="K248" s="347"/>
      <c r="L248" s="286"/>
      <c r="M248" s="189"/>
      <c r="N248" s="189"/>
      <c r="O248" s="189"/>
      <c r="P248" s="189"/>
      <c r="Q248" s="189"/>
      <c r="R248" s="189"/>
      <c r="S248" s="191"/>
    </row>
    <row r="249" spans="1:19" s="77" customFormat="1" ht="35.25" customHeight="1">
      <c r="A249" s="1525">
        <v>3</v>
      </c>
      <c r="B249" s="165" t="s">
        <v>90</v>
      </c>
      <c r="C249" s="75">
        <v>1600</v>
      </c>
      <c r="D249" s="229" t="s">
        <v>5</v>
      </c>
      <c r="E249" s="304">
        <f>L249+N249+P249+R249</f>
        <v>0</v>
      </c>
      <c r="F249" s="102">
        <f t="shared" si="48"/>
        <v>0</v>
      </c>
      <c r="G249" s="306">
        <f aca="true" t="shared" si="49" ref="G249:G254">M249+O249+Q249+S249</f>
        <v>0</v>
      </c>
      <c r="H249" s="435">
        <f aca="true" t="shared" si="50" ref="H249:H254">G249-I249-K249</f>
        <v>0</v>
      </c>
      <c r="I249" s="150"/>
      <c r="J249" s="150"/>
      <c r="K249" s="308"/>
      <c r="L249" s="334"/>
      <c r="M249" s="270"/>
      <c r="N249" s="270"/>
      <c r="O249" s="270"/>
      <c r="P249" s="270"/>
      <c r="Q249" s="270"/>
      <c r="R249" s="270"/>
      <c r="S249" s="537"/>
    </row>
    <row r="250" spans="1:19" s="77" customFormat="1" ht="35.25" customHeight="1">
      <c r="A250" s="1525"/>
      <c r="B250" s="176" t="s">
        <v>91</v>
      </c>
      <c r="C250" s="75">
        <v>1601</v>
      </c>
      <c r="D250" s="229" t="s">
        <v>5</v>
      </c>
      <c r="E250" s="304">
        <f>L250+N250+P250+R250</f>
        <v>0</v>
      </c>
      <c r="F250" s="102">
        <f t="shared" si="48"/>
        <v>0</v>
      </c>
      <c r="G250" s="306">
        <f t="shared" si="49"/>
        <v>0</v>
      </c>
      <c r="H250" s="435">
        <f t="shared" si="50"/>
        <v>0</v>
      </c>
      <c r="I250" s="189"/>
      <c r="J250" s="189"/>
      <c r="K250" s="347"/>
      <c r="L250" s="286"/>
      <c r="M250" s="189"/>
      <c r="N250" s="189"/>
      <c r="O250" s="189"/>
      <c r="P250" s="189"/>
      <c r="Q250" s="189"/>
      <c r="R250" s="189"/>
      <c r="S250" s="191"/>
    </row>
    <row r="251" spans="1:19" s="77" customFormat="1" ht="35.25" customHeight="1">
      <c r="A251" s="1525"/>
      <c r="B251" s="176" t="s">
        <v>92</v>
      </c>
      <c r="C251" s="75">
        <v>1602</v>
      </c>
      <c r="D251" s="229" t="s">
        <v>5</v>
      </c>
      <c r="E251" s="304">
        <f>L251+N251+P251+R251</f>
        <v>0</v>
      </c>
      <c r="F251" s="102">
        <f t="shared" si="48"/>
        <v>0</v>
      </c>
      <c r="G251" s="306">
        <f t="shared" si="49"/>
        <v>0</v>
      </c>
      <c r="H251" s="435">
        <f t="shared" si="50"/>
        <v>0</v>
      </c>
      <c r="I251" s="189"/>
      <c r="J251" s="189"/>
      <c r="K251" s="347"/>
      <c r="L251" s="286"/>
      <c r="M251" s="189"/>
      <c r="N251" s="189"/>
      <c r="O251" s="189"/>
      <c r="P251" s="189"/>
      <c r="Q251" s="189"/>
      <c r="R251" s="189"/>
      <c r="S251" s="191"/>
    </row>
    <row r="252" spans="1:19" s="77" customFormat="1" ht="35.25" customHeight="1">
      <c r="A252" s="272">
        <v>4</v>
      </c>
      <c r="B252" s="165" t="s">
        <v>240</v>
      </c>
      <c r="C252" s="75">
        <v>1610</v>
      </c>
      <c r="D252" s="229" t="s">
        <v>19</v>
      </c>
      <c r="E252" s="304">
        <f>L252+N252+P252+R252</f>
        <v>0</v>
      </c>
      <c r="F252" s="102">
        <f t="shared" si="48"/>
        <v>0</v>
      </c>
      <c r="G252" s="306">
        <f t="shared" si="49"/>
        <v>0</v>
      </c>
      <c r="H252" s="435">
        <f t="shared" si="50"/>
        <v>0</v>
      </c>
      <c r="I252" s="189"/>
      <c r="J252" s="189"/>
      <c r="K252" s="347"/>
      <c r="L252" s="286"/>
      <c r="M252" s="189"/>
      <c r="N252" s="189"/>
      <c r="O252" s="189"/>
      <c r="P252" s="189"/>
      <c r="Q252" s="189"/>
      <c r="R252" s="189"/>
      <c r="S252" s="191"/>
    </row>
    <row r="253" spans="1:19" s="77" customFormat="1" ht="35.25" customHeight="1">
      <c r="A253" s="272">
        <v>5</v>
      </c>
      <c r="B253" s="175" t="s">
        <v>29</v>
      </c>
      <c r="C253" s="75">
        <v>1620</v>
      </c>
      <c r="D253" s="229" t="s">
        <v>30</v>
      </c>
      <c r="E253" s="304">
        <f>L253+N253+P253+R253</f>
        <v>0</v>
      </c>
      <c r="F253" s="102">
        <f t="shared" si="48"/>
        <v>0</v>
      </c>
      <c r="G253" s="306">
        <f t="shared" si="49"/>
        <v>0</v>
      </c>
      <c r="H253" s="435">
        <f t="shared" si="50"/>
        <v>0</v>
      </c>
      <c r="I253" s="189"/>
      <c r="J253" s="189"/>
      <c r="K253" s="347"/>
      <c r="L253" s="286"/>
      <c r="M253" s="189"/>
      <c r="N253" s="189"/>
      <c r="O253" s="189"/>
      <c r="P253" s="189"/>
      <c r="Q253" s="189"/>
      <c r="R253" s="189"/>
      <c r="S253" s="191"/>
    </row>
    <row r="254" spans="1:19" s="77" customFormat="1" ht="35.25" customHeight="1" thickBot="1">
      <c r="A254" s="255">
        <v>6</v>
      </c>
      <c r="B254" s="177" t="s">
        <v>12</v>
      </c>
      <c r="C254" s="215">
        <v>1630</v>
      </c>
      <c r="D254" s="230" t="s">
        <v>9</v>
      </c>
      <c r="E254" s="296"/>
      <c r="F254" s="150"/>
      <c r="G254" s="306">
        <f t="shared" si="49"/>
        <v>0</v>
      </c>
      <c r="H254" s="435">
        <f t="shared" si="50"/>
        <v>0</v>
      </c>
      <c r="I254" s="576"/>
      <c r="J254" s="576"/>
      <c r="K254" s="577"/>
      <c r="L254" s="578"/>
      <c r="M254" s="576"/>
      <c r="N254" s="576"/>
      <c r="O254" s="576"/>
      <c r="P254" s="576"/>
      <c r="Q254" s="576"/>
      <c r="R254" s="576"/>
      <c r="S254" s="579"/>
    </row>
    <row r="255" spans="1:19" s="77" customFormat="1" ht="35.25" customHeight="1" thickBot="1">
      <c r="A255" s="420"/>
      <c r="B255" s="445" t="s">
        <v>127</v>
      </c>
      <c r="C255" s="204">
        <v>1640</v>
      </c>
      <c r="D255" s="231" t="s">
        <v>9</v>
      </c>
      <c r="E255" s="418"/>
      <c r="F255" s="125"/>
      <c r="G255" s="580">
        <f>G247+G248+G249+G252+G253+G254</f>
        <v>0</v>
      </c>
      <c r="H255" s="581">
        <f>H247+H248+H249+H252+H253+H254</f>
        <v>0</v>
      </c>
      <c r="I255" s="582">
        <f aca="true" t="shared" si="51" ref="I255:Q255">I247+I248+I249+I252+I253+I254</f>
        <v>0</v>
      </c>
      <c r="J255" s="582">
        <f t="shared" si="51"/>
        <v>0</v>
      </c>
      <c r="K255" s="580">
        <f t="shared" si="51"/>
        <v>0</v>
      </c>
      <c r="L255" s="419"/>
      <c r="M255" s="582">
        <f t="shared" si="51"/>
        <v>0</v>
      </c>
      <c r="N255" s="124"/>
      <c r="O255" s="582">
        <f t="shared" si="51"/>
        <v>0</v>
      </c>
      <c r="P255" s="124"/>
      <c r="Q255" s="582">
        <f t="shared" si="51"/>
        <v>0</v>
      </c>
      <c r="R255" s="124"/>
      <c r="S255" s="583">
        <f>S247+S248+S249+S252+S253+S254</f>
        <v>0</v>
      </c>
    </row>
    <row r="256" spans="1:19" s="77" customFormat="1" ht="35.25" customHeight="1">
      <c r="A256" s="258"/>
      <c r="B256" s="226" t="s">
        <v>174</v>
      </c>
      <c r="C256" s="225"/>
      <c r="D256" s="232"/>
      <c r="E256" s="522"/>
      <c r="F256" s="564"/>
      <c r="G256" s="523"/>
      <c r="H256" s="522"/>
      <c r="I256" s="222"/>
      <c r="J256" s="222"/>
      <c r="K256" s="523"/>
      <c r="L256" s="524"/>
      <c r="M256" s="222"/>
      <c r="N256" s="222"/>
      <c r="O256" s="222"/>
      <c r="P256" s="222"/>
      <c r="Q256" s="222"/>
      <c r="R256" s="222"/>
      <c r="S256" s="223"/>
    </row>
    <row r="257" spans="1:19" s="77" customFormat="1" ht="35.25" customHeight="1">
      <c r="A257" s="272">
        <v>1</v>
      </c>
      <c r="B257" s="175" t="s">
        <v>31</v>
      </c>
      <c r="C257" s="75">
        <v>1650</v>
      </c>
      <c r="D257" s="229" t="s">
        <v>5</v>
      </c>
      <c r="E257" s="304">
        <f>L257+N257+P257+R257</f>
        <v>0</v>
      </c>
      <c r="F257" s="102">
        <f>IF(E257=0,,ROUND(G257/E257*1000,1))</f>
        <v>0</v>
      </c>
      <c r="G257" s="306">
        <f>M257+O257+Q257+S257</f>
        <v>0</v>
      </c>
      <c r="H257" s="435">
        <f>G257-I257-K257</f>
        <v>0</v>
      </c>
      <c r="I257" s="189"/>
      <c r="J257" s="189"/>
      <c r="K257" s="347"/>
      <c r="L257" s="286"/>
      <c r="M257" s="189"/>
      <c r="N257" s="189"/>
      <c r="O257" s="189"/>
      <c r="P257" s="189"/>
      <c r="Q257" s="189"/>
      <c r="R257" s="189"/>
      <c r="S257" s="191"/>
    </row>
    <row r="258" spans="1:19" s="77" customFormat="1" ht="35.25" customHeight="1">
      <c r="A258" s="272">
        <v>2</v>
      </c>
      <c r="B258" s="175" t="s">
        <v>32</v>
      </c>
      <c r="C258" s="75">
        <v>1660</v>
      </c>
      <c r="D258" s="229" t="s">
        <v>9</v>
      </c>
      <c r="E258" s="296"/>
      <c r="F258" s="150"/>
      <c r="G258" s="306">
        <f>M258+O258+Q258+S258</f>
        <v>0</v>
      </c>
      <c r="H258" s="435">
        <f>G258-I258-K258</f>
        <v>0</v>
      </c>
      <c r="I258" s="189"/>
      <c r="J258" s="189"/>
      <c r="K258" s="347"/>
      <c r="L258" s="286"/>
      <c r="M258" s="189"/>
      <c r="N258" s="189"/>
      <c r="O258" s="189"/>
      <c r="P258" s="189"/>
      <c r="Q258" s="189"/>
      <c r="R258" s="189"/>
      <c r="S258" s="191"/>
    </row>
    <row r="259" spans="1:19" s="77" customFormat="1" ht="35.25" customHeight="1">
      <c r="A259" s="272">
        <v>3</v>
      </c>
      <c r="B259" s="175" t="s">
        <v>33</v>
      </c>
      <c r="C259" s="75">
        <v>1670</v>
      </c>
      <c r="D259" s="229" t="s">
        <v>9</v>
      </c>
      <c r="E259" s="299"/>
      <c r="F259" s="234"/>
      <c r="G259" s="306">
        <f>M259+O259+Q259+S259</f>
        <v>0</v>
      </c>
      <c r="H259" s="435">
        <f>G259-I259-K259</f>
        <v>0</v>
      </c>
      <c r="I259" s="189"/>
      <c r="J259" s="189"/>
      <c r="K259" s="347"/>
      <c r="L259" s="286"/>
      <c r="M259" s="189"/>
      <c r="N259" s="189"/>
      <c r="O259" s="189"/>
      <c r="P259" s="189"/>
      <c r="Q259" s="189"/>
      <c r="R259" s="189"/>
      <c r="S259" s="191"/>
    </row>
    <row r="260" spans="1:19" s="77" customFormat="1" ht="35.25" customHeight="1">
      <c r="A260" s="272">
        <v>4</v>
      </c>
      <c r="B260" s="275" t="s">
        <v>108</v>
      </c>
      <c r="C260" s="75">
        <v>1680</v>
      </c>
      <c r="D260" s="229" t="s">
        <v>9</v>
      </c>
      <c r="E260" s="299"/>
      <c r="F260" s="234"/>
      <c r="G260" s="306">
        <f>M260+O260+Q260+S260</f>
        <v>0</v>
      </c>
      <c r="H260" s="435">
        <f>G260-I260-K260</f>
        <v>0</v>
      </c>
      <c r="I260" s="189"/>
      <c r="J260" s="189"/>
      <c r="K260" s="347"/>
      <c r="L260" s="286"/>
      <c r="M260" s="189"/>
      <c r="N260" s="189"/>
      <c r="O260" s="189"/>
      <c r="P260" s="189"/>
      <c r="Q260" s="189"/>
      <c r="R260" s="189"/>
      <c r="S260" s="191"/>
    </row>
    <row r="261" spans="1:19" s="77" customFormat="1" ht="35.25" customHeight="1">
      <c r="A261" s="272">
        <v>5</v>
      </c>
      <c r="B261" s="175" t="s">
        <v>12</v>
      </c>
      <c r="C261" s="75">
        <v>1690</v>
      </c>
      <c r="D261" s="229" t="s">
        <v>9</v>
      </c>
      <c r="E261" s="299"/>
      <c r="F261" s="234"/>
      <c r="G261" s="306">
        <f>M261+O261+Q261+S261</f>
        <v>0</v>
      </c>
      <c r="H261" s="435">
        <f>G261-I261-K261</f>
        <v>0</v>
      </c>
      <c r="I261" s="189"/>
      <c r="J261" s="189"/>
      <c r="K261" s="347"/>
      <c r="L261" s="286"/>
      <c r="M261" s="189"/>
      <c r="N261" s="189"/>
      <c r="O261" s="189"/>
      <c r="P261" s="189"/>
      <c r="Q261" s="189"/>
      <c r="R261" s="189"/>
      <c r="S261" s="191"/>
    </row>
    <row r="262" spans="1:19" s="77" customFormat="1" ht="35.25" customHeight="1" thickBot="1">
      <c r="A262" s="559"/>
      <c r="B262" s="560" t="s">
        <v>128</v>
      </c>
      <c r="C262" s="215">
        <v>1700</v>
      </c>
      <c r="D262" s="561" t="s">
        <v>9</v>
      </c>
      <c r="E262" s="587"/>
      <c r="F262" s="588"/>
      <c r="G262" s="589">
        <f>G257+G258+G259+G260+G261</f>
        <v>0</v>
      </c>
      <c r="H262" s="643">
        <f>H257+H258+H259+H260+H261</f>
        <v>0</v>
      </c>
      <c r="I262" s="641">
        <f>I257+I258+I259+I260+I261</f>
        <v>0</v>
      </c>
      <c r="J262" s="590">
        <f>J257+J258+J259+J260+J261</f>
        <v>0</v>
      </c>
      <c r="K262" s="589">
        <f>K257+K258+K259+K260+K261</f>
        <v>0</v>
      </c>
      <c r="L262" s="591"/>
      <c r="M262" s="590">
        <f>M257+M258+M259+M260+M261</f>
        <v>0</v>
      </c>
      <c r="N262" s="592"/>
      <c r="O262" s="590">
        <f>O257+O258+O259+O260+O261</f>
        <v>0</v>
      </c>
      <c r="P262" s="592"/>
      <c r="Q262" s="590">
        <f>Q257+Q258+Q259+Q260+Q261</f>
        <v>0</v>
      </c>
      <c r="R262" s="592"/>
      <c r="S262" s="593">
        <f>S257+S258+S259+S260+S261</f>
        <v>0</v>
      </c>
    </row>
    <row r="263" spans="1:19" s="77" customFormat="1" ht="35.25" customHeight="1">
      <c r="A263" s="1137"/>
      <c r="B263" s="562" t="s">
        <v>129</v>
      </c>
      <c r="C263" s="1138">
        <v>1710</v>
      </c>
      <c r="D263" s="1139" t="s">
        <v>9</v>
      </c>
      <c r="E263" s="568"/>
      <c r="F263" s="569"/>
      <c r="G263" s="469">
        <f>M263+O263+Q263+S263</f>
        <v>0</v>
      </c>
      <c r="H263" s="642">
        <f>G263-I263-K263</f>
        <v>0</v>
      </c>
      <c r="I263" s="594"/>
      <c r="J263" s="113"/>
      <c r="K263" s="595"/>
      <c r="L263" s="594"/>
      <c r="M263" s="114"/>
      <c r="N263" s="114"/>
      <c r="O263" s="114"/>
      <c r="P263" s="114"/>
      <c r="Q263" s="114"/>
      <c r="R263" s="114"/>
      <c r="S263" s="186"/>
    </row>
    <row r="264" spans="1:19" s="77" customFormat="1" ht="35.25" customHeight="1" thickBot="1">
      <c r="A264" s="493"/>
      <c r="B264" s="563" t="s">
        <v>107</v>
      </c>
      <c r="C264" s="432">
        <v>1711</v>
      </c>
      <c r="D264" s="433" t="s">
        <v>9</v>
      </c>
      <c r="E264" s="529"/>
      <c r="F264" s="596"/>
      <c r="G264" s="478">
        <f>M264+O264+Q264+S264</f>
        <v>0</v>
      </c>
      <c r="H264" s="435">
        <f>G264-I264-K264</f>
        <v>0</v>
      </c>
      <c r="I264" s="597"/>
      <c r="J264" s="116"/>
      <c r="K264" s="598"/>
      <c r="L264" s="597"/>
      <c r="M264" s="116"/>
      <c r="N264" s="116"/>
      <c r="O264" s="116"/>
      <c r="P264" s="116"/>
      <c r="Q264" s="116"/>
      <c r="R264" s="116"/>
      <c r="S264" s="187"/>
    </row>
    <row r="265" spans="1:19" s="77" customFormat="1" ht="35.25" customHeight="1" thickBot="1">
      <c r="A265" s="420"/>
      <c r="B265" s="185" t="s">
        <v>130</v>
      </c>
      <c r="C265" s="204">
        <v>1720</v>
      </c>
      <c r="D265" s="231" t="s">
        <v>9</v>
      </c>
      <c r="E265" s="397" t="s">
        <v>62</v>
      </c>
      <c r="F265" s="94"/>
      <c r="G265" s="464">
        <f>M265+O265+Q265+S265</f>
        <v>0</v>
      </c>
      <c r="H265" s="485">
        <f>G265-I265-K265</f>
        <v>0</v>
      </c>
      <c r="I265" s="599"/>
      <c r="J265" s="600"/>
      <c r="K265" s="601"/>
      <c r="L265" s="599"/>
      <c r="M265" s="600"/>
      <c r="N265" s="600"/>
      <c r="O265" s="600"/>
      <c r="P265" s="600"/>
      <c r="Q265" s="600"/>
      <c r="R265" s="600"/>
      <c r="S265" s="602"/>
    </row>
    <row r="266" spans="1:19" s="77" customFormat="1" ht="35.25" customHeight="1" thickBot="1">
      <c r="A266" s="420"/>
      <c r="B266" s="1591" t="s">
        <v>131</v>
      </c>
      <c r="C266" s="1593">
        <v>1730</v>
      </c>
      <c r="D266" s="1594" t="s">
        <v>9</v>
      </c>
      <c r="E266" s="397"/>
      <c r="F266" s="94"/>
      <c r="G266" s="586"/>
      <c r="H266" s="397"/>
      <c r="I266" s="93"/>
      <c r="J266" s="93"/>
      <c r="K266" s="586"/>
      <c r="L266" s="422"/>
      <c r="M266" s="93"/>
      <c r="N266" s="93"/>
      <c r="O266" s="93"/>
      <c r="P266" s="93"/>
      <c r="Q266" s="93"/>
      <c r="R266" s="93"/>
      <c r="S266" s="221"/>
    </row>
    <row r="267" spans="1:19" s="77" customFormat="1" ht="35.25" customHeight="1" thickBot="1">
      <c r="A267" s="420"/>
      <c r="B267" s="1592"/>
      <c r="C267" s="1593"/>
      <c r="D267" s="1594"/>
      <c r="E267" s="418"/>
      <c r="F267" s="125"/>
      <c r="G267" s="580">
        <f>G164+G199+G210+G231+G245+G255+G262+G263+G265</f>
        <v>0</v>
      </c>
      <c r="H267" s="581">
        <f>H164+H199+H210+H231+H245+H255+H262+H263+H265</f>
        <v>0</v>
      </c>
      <c r="I267" s="582">
        <f>I164+I199+I210+I231+I245+I255+I262+I263+I265</f>
        <v>0</v>
      </c>
      <c r="J267" s="582">
        <f>J164+J199+J210+J231+J245+J255+J262+J263+J265</f>
        <v>0</v>
      </c>
      <c r="K267" s="580">
        <f>K164+K199+K210+K231+K245+K255+K262+K263+K265</f>
        <v>0</v>
      </c>
      <c r="L267" s="419"/>
      <c r="M267" s="582">
        <f>M164+M199+M210+M231+M245+M255+M262+M263+M265</f>
        <v>0</v>
      </c>
      <c r="N267" s="124"/>
      <c r="O267" s="582">
        <f>O164+O199+O210+O231+O245+O255+O262+O263+O265</f>
        <v>0</v>
      </c>
      <c r="P267" s="124"/>
      <c r="Q267" s="582">
        <f>Q164+Q199+Q210+Q231+Q245+Q255+Q262+Q263+Q265</f>
        <v>0</v>
      </c>
      <c r="R267" s="124"/>
      <c r="S267" s="583">
        <f>S164+S199+S210+S231+S245+S255+S262+S263+S265</f>
        <v>0</v>
      </c>
    </row>
    <row r="268" spans="1:19" s="77" customFormat="1" ht="35.25" customHeight="1">
      <c r="A268" s="258"/>
      <c r="B268" s="1604" t="s">
        <v>184</v>
      </c>
      <c r="C268" s="1605"/>
      <c r="D268" s="1136"/>
      <c r="E268" s="522"/>
      <c r="F268" s="564"/>
      <c r="G268" s="523"/>
      <c r="H268" s="522"/>
      <c r="I268" s="222"/>
      <c r="J268" s="222"/>
      <c r="K268" s="523"/>
      <c r="L268" s="524"/>
      <c r="M268" s="222"/>
      <c r="N268" s="222"/>
      <c r="O268" s="222"/>
      <c r="P268" s="222"/>
      <c r="Q268" s="222"/>
      <c r="R268" s="222"/>
      <c r="S268" s="223"/>
    </row>
    <row r="269" spans="1:19" s="77" customFormat="1" ht="35.25" customHeight="1">
      <c r="A269" s="253"/>
      <c r="B269" s="1132" t="s">
        <v>132</v>
      </c>
      <c r="C269" s="1132"/>
      <c r="D269" s="282"/>
      <c r="E269" s="299"/>
      <c r="F269" s="234"/>
      <c r="G269" s="308"/>
      <c r="H269" s="299"/>
      <c r="I269" s="150"/>
      <c r="J269" s="150"/>
      <c r="K269" s="308"/>
      <c r="L269" s="294"/>
      <c r="M269" s="150"/>
      <c r="N269" s="150"/>
      <c r="O269" s="150"/>
      <c r="P269" s="150"/>
      <c r="Q269" s="150"/>
      <c r="R269" s="150"/>
      <c r="S269" s="216"/>
    </row>
    <row r="270" spans="1:19" s="77" customFormat="1" ht="35.25" customHeight="1">
      <c r="A270" s="272">
        <v>1</v>
      </c>
      <c r="B270" s="1132" t="s">
        <v>36</v>
      </c>
      <c r="C270" s="75">
        <v>1740</v>
      </c>
      <c r="D270" s="229" t="s">
        <v>5</v>
      </c>
      <c r="E270" s="304">
        <f>L270+N270+P270+R270</f>
        <v>357</v>
      </c>
      <c r="F270" s="102">
        <f>IF(E270=0,,ROUND(G270/E270*1000,1))</f>
        <v>70</v>
      </c>
      <c r="G270" s="306">
        <f>M270+O270+Q270+S270</f>
        <v>25</v>
      </c>
      <c r="H270" s="298"/>
      <c r="I270" s="13"/>
      <c r="J270" s="102">
        <f>G270-K270</f>
        <v>25</v>
      </c>
      <c r="K270" s="325"/>
      <c r="L270" s="287"/>
      <c r="M270" s="188"/>
      <c r="N270" s="188">
        <v>120</v>
      </c>
      <c r="O270" s="188">
        <v>8.4</v>
      </c>
      <c r="P270" s="188">
        <v>120</v>
      </c>
      <c r="Q270" s="188">
        <v>8.4</v>
      </c>
      <c r="R270" s="188">
        <v>117</v>
      </c>
      <c r="S270" s="190">
        <v>8.2</v>
      </c>
    </row>
    <row r="271" spans="1:19" s="77" customFormat="1" ht="35.25" customHeight="1">
      <c r="A271" s="272">
        <v>2</v>
      </c>
      <c r="B271" s="1132" t="s">
        <v>37</v>
      </c>
      <c r="C271" s="75">
        <v>1750</v>
      </c>
      <c r="D271" s="229" t="s">
        <v>85</v>
      </c>
      <c r="E271" s="304">
        <f>L271+N271+P271+R271</f>
        <v>86389</v>
      </c>
      <c r="F271" s="102">
        <f>IF(E271=0,,ROUND(G271/E271*1000,1))</f>
        <v>136</v>
      </c>
      <c r="G271" s="306">
        <f>M271+O271+Q271+S271</f>
        <v>11748.9</v>
      </c>
      <c r="H271" s="298"/>
      <c r="I271" s="13"/>
      <c r="J271" s="102">
        <f>G271-K271</f>
        <v>11748.9</v>
      </c>
      <c r="K271" s="325"/>
      <c r="L271" s="603">
        <v>21600</v>
      </c>
      <c r="M271" s="188">
        <v>2937.6</v>
      </c>
      <c r="N271" s="604">
        <v>21600</v>
      </c>
      <c r="O271" s="188">
        <v>2937.6</v>
      </c>
      <c r="P271" s="604">
        <v>21600</v>
      </c>
      <c r="Q271" s="188">
        <v>2937.6</v>
      </c>
      <c r="R271" s="604">
        <v>21589</v>
      </c>
      <c r="S271" s="190">
        <v>2936.1</v>
      </c>
    </row>
    <row r="272" spans="1:19" s="77" customFormat="1" ht="35.25" customHeight="1">
      <c r="A272" s="272">
        <v>3</v>
      </c>
      <c r="B272" s="1132" t="s">
        <v>13</v>
      </c>
      <c r="C272" s="75">
        <v>1760</v>
      </c>
      <c r="D272" s="229" t="s">
        <v>85</v>
      </c>
      <c r="E272" s="304">
        <f>L272+N272+P272+R272</f>
        <v>86389</v>
      </c>
      <c r="F272" s="102">
        <f>IF(E272=0,,ROUND(G272/E272*1000,1))</f>
        <v>66</v>
      </c>
      <c r="G272" s="306">
        <f>M272+O272+Q272+S272</f>
        <v>5701.699999999999</v>
      </c>
      <c r="H272" s="298"/>
      <c r="I272" s="13"/>
      <c r="J272" s="102">
        <f>G272-K272</f>
        <v>5701.699999999999</v>
      </c>
      <c r="K272" s="325"/>
      <c r="L272" s="603">
        <v>21600</v>
      </c>
      <c r="M272" s="188">
        <v>1425.6</v>
      </c>
      <c r="N272" s="604">
        <v>21600</v>
      </c>
      <c r="O272" s="188">
        <v>1425.6</v>
      </c>
      <c r="P272" s="604">
        <v>21600</v>
      </c>
      <c r="Q272" s="188">
        <v>1425.6</v>
      </c>
      <c r="R272" s="604">
        <v>21589</v>
      </c>
      <c r="S272" s="190">
        <v>1424.9</v>
      </c>
    </row>
    <row r="273" spans="1:19" s="77" customFormat="1" ht="35.25" customHeight="1" thickBot="1">
      <c r="A273" s="255">
        <v>4</v>
      </c>
      <c r="B273" s="237" t="s">
        <v>12</v>
      </c>
      <c r="C273" s="215">
        <v>1770</v>
      </c>
      <c r="D273" s="230" t="s">
        <v>9</v>
      </c>
      <c r="E273" s="462"/>
      <c r="F273" s="218"/>
      <c r="G273" s="411">
        <f>M273+O273+Q273+S273</f>
        <v>0</v>
      </c>
      <c r="H273" s="381"/>
      <c r="I273" s="15"/>
      <c r="J273" s="383">
        <f>G273-K273</f>
        <v>0</v>
      </c>
      <c r="K273" s="605"/>
      <c r="L273" s="606"/>
      <c r="M273" s="607"/>
      <c r="N273" s="607"/>
      <c r="O273" s="607"/>
      <c r="P273" s="607"/>
      <c r="Q273" s="607"/>
      <c r="R273" s="607"/>
      <c r="S273" s="608"/>
    </row>
    <row r="274" spans="1:19" s="77" customFormat="1" ht="35.25" customHeight="1" thickBot="1">
      <c r="A274" s="420"/>
      <c r="B274" s="565" t="s">
        <v>133</v>
      </c>
      <c r="C274" s="204">
        <v>1780</v>
      </c>
      <c r="D274" s="231" t="s">
        <v>9</v>
      </c>
      <c r="E274" s="418"/>
      <c r="F274" s="125"/>
      <c r="G274" s="580">
        <f>SUM(G270:G273)</f>
        <v>17475.6</v>
      </c>
      <c r="H274" s="581">
        <f>SUM(H270:H273)</f>
        <v>0</v>
      </c>
      <c r="I274" s="582">
        <f>SUM(I270:I273)</f>
        <v>0</v>
      </c>
      <c r="J274" s="582">
        <f>SUM(J270:J273)</f>
        <v>17475.6</v>
      </c>
      <c r="K274" s="580">
        <f>SUM(K270:K273)</f>
        <v>0</v>
      </c>
      <c r="L274" s="419"/>
      <c r="M274" s="582">
        <f>SUM(M270:M273)</f>
        <v>4363.2</v>
      </c>
      <c r="N274" s="124"/>
      <c r="O274" s="582">
        <f>SUM(O270:O273)</f>
        <v>4371.6</v>
      </c>
      <c r="P274" s="124"/>
      <c r="Q274" s="582">
        <f>SUM(Q270:Q273)</f>
        <v>4371.6</v>
      </c>
      <c r="R274" s="124"/>
      <c r="S274" s="583">
        <f>SUM(S270:S273)</f>
        <v>4369.2</v>
      </c>
    </row>
    <row r="275" spans="1:19" s="77" customFormat="1" ht="35.25" customHeight="1">
      <c r="A275" s="566"/>
      <c r="B275" s="567" t="s">
        <v>134</v>
      </c>
      <c r="C275" s="198">
        <v>1790</v>
      </c>
      <c r="D275" s="1140"/>
      <c r="E275" s="568"/>
      <c r="F275" s="569"/>
      <c r="G275" s="570"/>
      <c r="H275" s="568"/>
      <c r="I275" s="112"/>
      <c r="J275" s="112"/>
      <c r="K275" s="570"/>
      <c r="L275" s="571"/>
      <c r="M275" s="112"/>
      <c r="N275" s="112"/>
      <c r="O275" s="112"/>
      <c r="P275" s="112"/>
      <c r="Q275" s="112"/>
      <c r="R275" s="112"/>
      <c r="S275" s="572"/>
    </row>
    <row r="276" spans="1:19" s="77" customFormat="1" ht="35.25" customHeight="1">
      <c r="A276" s="272">
        <v>1</v>
      </c>
      <c r="B276" s="1132" t="s">
        <v>135</v>
      </c>
      <c r="C276" s="75">
        <v>1790</v>
      </c>
      <c r="D276" s="229" t="s">
        <v>9</v>
      </c>
      <c r="E276" s="299"/>
      <c r="F276" s="234"/>
      <c r="G276" s="306">
        <f>G277+G278+G279</f>
        <v>0</v>
      </c>
      <c r="H276" s="299"/>
      <c r="I276" s="150"/>
      <c r="J276" s="102">
        <f aca="true" t="shared" si="52" ref="J276:Q276">J277+J278+J279</f>
        <v>0</v>
      </c>
      <c r="K276" s="306">
        <f t="shared" si="52"/>
        <v>0</v>
      </c>
      <c r="L276" s="294"/>
      <c r="M276" s="102">
        <f t="shared" si="52"/>
        <v>0</v>
      </c>
      <c r="N276" s="150"/>
      <c r="O276" s="102">
        <f t="shared" si="52"/>
        <v>0</v>
      </c>
      <c r="P276" s="150"/>
      <c r="Q276" s="102">
        <f t="shared" si="52"/>
        <v>0</v>
      </c>
      <c r="R276" s="150"/>
      <c r="S276" s="252">
        <f>S277+S278+S279</f>
        <v>0</v>
      </c>
    </row>
    <row r="277" spans="1:19" s="77" customFormat="1" ht="35.25" customHeight="1">
      <c r="A277" s="272"/>
      <c r="B277" s="1133" t="s">
        <v>136</v>
      </c>
      <c r="C277" s="176">
        <v>1791</v>
      </c>
      <c r="D277" s="233" t="s">
        <v>56</v>
      </c>
      <c r="E277" s="304">
        <f>L277+N277+P277+R277</f>
        <v>0</v>
      </c>
      <c r="F277" s="102">
        <f>IF(E277=0,,ROUND(G277/E277*1000,1))</f>
        <v>0</v>
      </c>
      <c r="G277" s="306">
        <f>M277+O277+Q277+S277</f>
        <v>0</v>
      </c>
      <c r="H277" s="298"/>
      <c r="I277" s="13"/>
      <c r="J277" s="102">
        <f>G277-K277</f>
        <v>0</v>
      </c>
      <c r="K277" s="308"/>
      <c r="L277" s="294"/>
      <c r="M277" s="150"/>
      <c r="N277" s="150"/>
      <c r="O277" s="150"/>
      <c r="P277" s="150"/>
      <c r="Q277" s="150"/>
      <c r="R277" s="150"/>
      <c r="S277" s="216"/>
    </row>
    <row r="278" spans="1:19" s="77" customFormat="1" ht="35.25" customHeight="1">
      <c r="A278" s="272"/>
      <c r="B278" s="1133" t="s">
        <v>137</v>
      </c>
      <c r="C278" s="176">
        <v>1792</v>
      </c>
      <c r="D278" s="233" t="s">
        <v>56</v>
      </c>
      <c r="E278" s="304">
        <f>L278+N278+P278+R278</f>
        <v>0</v>
      </c>
      <c r="F278" s="102">
        <f>IF(E278=0,,ROUND(G278/E278*1000,1))</f>
        <v>0</v>
      </c>
      <c r="G278" s="306">
        <f>M278+O278+Q278+S278</f>
        <v>0</v>
      </c>
      <c r="H278" s="298"/>
      <c r="I278" s="13"/>
      <c r="J278" s="102">
        <f>G278-K278</f>
        <v>0</v>
      </c>
      <c r="K278" s="308"/>
      <c r="L278" s="294"/>
      <c r="M278" s="150"/>
      <c r="N278" s="150"/>
      <c r="O278" s="150"/>
      <c r="P278" s="150"/>
      <c r="Q278" s="150"/>
      <c r="R278" s="150"/>
      <c r="S278" s="216"/>
    </row>
    <row r="279" spans="1:19" s="77" customFormat="1" ht="35.25" customHeight="1" thickBot="1">
      <c r="A279" s="493"/>
      <c r="B279" s="573" t="s">
        <v>138</v>
      </c>
      <c r="C279" s="199">
        <v>1793</v>
      </c>
      <c r="D279" s="494" t="s">
        <v>57</v>
      </c>
      <c r="E279" s="543">
        <f>L279+N279+P279+R279</f>
        <v>0</v>
      </c>
      <c r="F279" s="115">
        <f>IF(E279=0,,ROUND(G279/E279*1000,1))</f>
        <v>0</v>
      </c>
      <c r="G279" s="478">
        <f>M279+O279+Q279+S279</f>
        <v>0</v>
      </c>
      <c r="H279" s="609"/>
      <c r="I279" s="610"/>
      <c r="J279" s="115">
        <f>G279-K279</f>
        <v>0</v>
      </c>
      <c r="K279" s="574"/>
      <c r="L279" s="531"/>
      <c r="M279" s="224"/>
      <c r="N279" s="224"/>
      <c r="O279" s="224"/>
      <c r="P279" s="224"/>
      <c r="Q279" s="224"/>
      <c r="R279" s="224"/>
      <c r="S279" s="575"/>
    </row>
    <row r="280" spans="1:19" s="77" customFormat="1" ht="35.25" customHeight="1">
      <c r="A280" s="254"/>
      <c r="B280" s="1128" t="s">
        <v>161</v>
      </c>
      <c r="C280" s="225"/>
      <c r="D280" s="232"/>
      <c r="E280" s="522"/>
      <c r="F280" s="564"/>
      <c r="G280" s="523"/>
      <c r="H280" s="522"/>
      <c r="I280" s="222"/>
      <c r="J280" s="222"/>
      <c r="K280" s="523"/>
      <c r="L280" s="524"/>
      <c r="M280" s="222"/>
      <c r="N280" s="222"/>
      <c r="O280" s="222"/>
      <c r="P280" s="222"/>
      <c r="Q280" s="222"/>
      <c r="R280" s="222"/>
      <c r="S280" s="223"/>
    </row>
    <row r="281" spans="1:19" s="77" customFormat="1" ht="35.25" customHeight="1">
      <c r="A281" s="272">
        <v>1</v>
      </c>
      <c r="B281" s="1132" t="s">
        <v>139</v>
      </c>
      <c r="C281" s="75">
        <v>1800</v>
      </c>
      <c r="D281" s="229" t="s">
        <v>9</v>
      </c>
      <c r="E281" s="299"/>
      <c r="F281" s="234"/>
      <c r="G281" s="306">
        <f>G282+G283+G284</f>
        <v>0</v>
      </c>
      <c r="H281" s="299"/>
      <c r="I281" s="150"/>
      <c r="J281" s="102">
        <f aca="true" t="shared" si="53" ref="J281:Q281">J282+J283+J284</f>
        <v>0</v>
      </c>
      <c r="K281" s="306">
        <f t="shared" si="53"/>
        <v>0</v>
      </c>
      <c r="L281" s="294"/>
      <c r="M281" s="102">
        <f t="shared" si="53"/>
        <v>0</v>
      </c>
      <c r="N281" s="150"/>
      <c r="O281" s="102">
        <f t="shared" si="53"/>
        <v>0</v>
      </c>
      <c r="P281" s="150"/>
      <c r="Q281" s="102">
        <f t="shared" si="53"/>
        <v>0</v>
      </c>
      <c r="R281" s="150"/>
      <c r="S281" s="252">
        <f>S282+S283+S284</f>
        <v>0</v>
      </c>
    </row>
    <row r="282" spans="1:19" s="77" customFormat="1" ht="35.25" customHeight="1">
      <c r="A282" s="272"/>
      <c r="B282" s="1133" t="s">
        <v>142</v>
      </c>
      <c r="C282" s="75">
        <v>1801</v>
      </c>
      <c r="D282" s="233" t="s">
        <v>56</v>
      </c>
      <c r="E282" s="304">
        <f>L282+N282+P282+R282</f>
        <v>0</v>
      </c>
      <c r="F282" s="102">
        <f>IF(E282=0,,ROUND(G282/E282*1000,1))</f>
        <v>0</v>
      </c>
      <c r="G282" s="306">
        <f>M282+O282+Q282+S282</f>
        <v>0</v>
      </c>
      <c r="H282" s="299"/>
      <c r="I282" s="150"/>
      <c r="J282" s="102">
        <f>G282-K282</f>
        <v>0</v>
      </c>
      <c r="K282" s="308"/>
      <c r="L282" s="294"/>
      <c r="M282" s="150"/>
      <c r="N282" s="150"/>
      <c r="O282" s="150"/>
      <c r="P282" s="150"/>
      <c r="Q282" s="150"/>
      <c r="R282" s="150"/>
      <c r="S282" s="216"/>
    </row>
    <row r="283" spans="1:19" s="77" customFormat="1" ht="35.25" customHeight="1">
      <c r="A283" s="272"/>
      <c r="B283" s="276" t="s">
        <v>140</v>
      </c>
      <c r="C283" s="75">
        <v>1802</v>
      </c>
      <c r="D283" s="233" t="s">
        <v>56</v>
      </c>
      <c r="E283" s="304">
        <f>L283+N283+P283+R283</f>
        <v>0</v>
      </c>
      <c r="F283" s="102">
        <f>IF(E283=0,,ROUND(G283/E283*1000,1))</f>
        <v>0</v>
      </c>
      <c r="G283" s="306">
        <f>M283+O283+Q283+S283</f>
        <v>0</v>
      </c>
      <c r="H283" s="298"/>
      <c r="I283" s="13"/>
      <c r="J283" s="102">
        <f>G283-K283</f>
        <v>0</v>
      </c>
      <c r="K283" s="308"/>
      <c r="L283" s="294"/>
      <c r="M283" s="150"/>
      <c r="N283" s="150"/>
      <c r="O283" s="150"/>
      <c r="P283" s="150"/>
      <c r="Q283" s="150"/>
      <c r="R283" s="150"/>
      <c r="S283" s="216"/>
    </row>
    <row r="284" spans="1:19" s="77" customFormat="1" ht="35.25" customHeight="1" thickBot="1">
      <c r="A284" s="493"/>
      <c r="B284" s="611" t="s">
        <v>141</v>
      </c>
      <c r="C284" s="432">
        <v>1803</v>
      </c>
      <c r="D284" s="494" t="s">
        <v>56</v>
      </c>
      <c r="E284" s="543">
        <f>L284+N284+P284+R284</f>
        <v>0</v>
      </c>
      <c r="F284" s="115">
        <f>IF(E284=0,,ROUND(G284/E284*1000,1))</f>
        <v>0</v>
      </c>
      <c r="G284" s="478">
        <f>M284+O284+Q284+S284</f>
        <v>0</v>
      </c>
      <c r="H284" s="609"/>
      <c r="I284" s="610"/>
      <c r="J284" s="115">
        <f>G284-K284</f>
        <v>0</v>
      </c>
      <c r="K284" s="574"/>
      <c r="L284" s="531"/>
      <c r="M284" s="224"/>
      <c r="N284" s="224"/>
      <c r="O284" s="224"/>
      <c r="P284" s="224"/>
      <c r="Q284" s="224"/>
      <c r="R284" s="224"/>
      <c r="S284" s="575"/>
    </row>
    <row r="285" spans="1:19" s="77" customFormat="1" ht="35.25" customHeight="1">
      <c r="A285" s="258"/>
      <c r="B285" s="1128" t="s">
        <v>180</v>
      </c>
      <c r="C285" s="225"/>
      <c r="D285" s="232"/>
      <c r="E285" s="522" t="s">
        <v>62</v>
      </c>
      <c r="F285" s="564"/>
      <c r="G285" s="523"/>
      <c r="H285" s="522"/>
      <c r="I285" s="222"/>
      <c r="J285" s="222"/>
      <c r="K285" s="523"/>
      <c r="L285" s="524"/>
      <c r="M285" s="222"/>
      <c r="N285" s="222"/>
      <c r="O285" s="222"/>
      <c r="P285" s="222"/>
      <c r="Q285" s="222"/>
      <c r="R285" s="222"/>
      <c r="S285" s="223"/>
    </row>
    <row r="286" spans="1:19" s="77" customFormat="1" ht="35.25" customHeight="1">
      <c r="A286" s="253"/>
      <c r="B286" s="1132" t="s">
        <v>143</v>
      </c>
      <c r="C286" s="176">
        <v>1810</v>
      </c>
      <c r="D286" s="233"/>
      <c r="E286" s="299"/>
      <c r="F286" s="234"/>
      <c r="G286" s="306">
        <f>G287</f>
        <v>0</v>
      </c>
      <c r="H286" s="299"/>
      <c r="I286" s="150"/>
      <c r="J286" s="102">
        <f>J287</f>
        <v>0</v>
      </c>
      <c r="K286" s="306">
        <f>K287</f>
        <v>0</v>
      </c>
      <c r="L286" s="294"/>
      <c r="M286" s="102">
        <f>M287</f>
        <v>0</v>
      </c>
      <c r="N286" s="150"/>
      <c r="O286" s="102">
        <f>O287</f>
        <v>0</v>
      </c>
      <c r="P286" s="150"/>
      <c r="Q286" s="102">
        <f>Q287</f>
        <v>0</v>
      </c>
      <c r="R286" s="150"/>
      <c r="S286" s="252">
        <f>S287</f>
        <v>0</v>
      </c>
    </row>
    <row r="287" spans="1:19" s="77" customFormat="1" ht="35.25" customHeight="1" thickBot="1">
      <c r="A287" s="256"/>
      <c r="B287" s="612" t="s">
        <v>175</v>
      </c>
      <c r="C287" s="217">
        <v>1811</v>
      </c>
      <c r="D287" s="235"/>
      <c r="E287" s="536" t="s">
        <v>62</v>
      </c>
      <c r="F287" s="236"/>
      <c r="G287" s="411">
        <f>M287+O287+Q287+S287</f>
        <v>0</v>
      </c>
      <c r="H287" s="381"/>
      <c r="I287" s="15"/>
      <c r="J287" s="383">
        <f>G287-K287</f>
        <v>0</v>
      </c>
      <c r="K287" s="534"/>
      <c r="L287" s="535"/>
      <c r="M287" s="218"/>
      <c r="N287" s="218"/>
      <c r="O287" s="218"/>
      <c r="P287" s="218"/>
      <c r="Q287" s="218"/>
      <c r="R287" s="218"/>
      <c r="S287" s="219"/>
    </row>
    <row r="288" spans="1:19" s="77" customFormat="1" ht="35.25" customHeight="1">
      <c r="A288" s="566"/>
      <c r="B288" s="613" t="s">
        <v>65</v>
      </c>
      <c r="C288" s="198"/>
      <c r="D288" s="1140"/>
      <c r="E288" s="568"/>
      <c r="F288" s="569"/>
      <c r="G288" s="570"/>
      <c r="H288" s="568"/>
      <c r="I288" s="112"/>
      <c r="J288" s="112"/>
      <c r="K288" s="570"/>
      <c r="L288" s="571"/>
      <c r="M288" s="112"/>
      <c r="N288" s="112"/>
      <c r="O288" s="112"/>
      <c r="P288" s="112"/>
      <c r="Q288" s="112"/>
      <c r="R288" s="112"/>
      <c r="S288" s="572"/>
    </row>
    <row r="289" spans="1:19" s="77" customFormat="1" ht="35.25" customHeight="1">
      <c r="A289" s="272">
        <v>1</v>
      </c>
      <c r="B289" s="1132" t="s">
        <v>38</v>
      </c>
      <c r="C289" s="75">
        <v>1820</v>
      </c>
      <c r="D289" s="229" t="s">
        <v>85</v>
      </c>
      <c r="E289" s="304">
        <f>L289+N289+P289+R289</f>
        <v>112600</v>
      </c>
      <c r="F289" s="102">
        <f>IF(E289=0,,ROUND(G289/E289*1000,1))</f>
        <v>147.8</v>
      </c>
      <c r="G289" s="306">
        <f>M289+O289+Q289+S289</f>
        <v>16644.9</v>
      </c>
      <c r="H289" s="299"/>
      <c r="I289" s="150"/>
      <c r="J289" s="102">
        <f>G289-K289</f>
        <v>16644.9</v>
      </c>
      <c r="K289" s="325"/>
      <c r="L289" s="603">
        <v>28450</v>
      </c>
      <c r="M289" s="188">
        <v>4210.6</v>
      </c>
      <c r="N289" s="604">
        <v>28450</v>
      </c>
      <c r="O289" s="188">
        <v>4200</v>
      </c>
      <c r="P289" s="604">
        <v>27350</v>
      </c>
      <c r="Q289" s="188">
        <v>4043.2</v>
      </c>
      <c r="R289" s="604">
        <v>28350</v>
      </c>
      <c r="S289" s="190">
        <v>4191.1</v>
      </c>
    </row>
    <row r="290" spans="1:19" s="77" customFormat="1" ht="35.25" customHeight="1">
      <c r="A290" s="272">
        <v>2</v>
      </c>
      <c r="B290" s="1132" t="s">
        <v>39</v>
      </c>
      <c r="C290" s="75">
        <v>1830</v>
      </c>
      <c r="D290" s="229" t="s">
        <v>85</v>
      </c>
      <c r="E290" s="304">
        <f>L290+N290+P290+R290</f>
        <v>34500</v>
      </c>
      <c r="F290" s="102">
        <f>IF(E290=0,,ROUND(G290/E290*1000,1))</f>
        <v>130</v>
      </c>
      <c r="G290" s="306">
        <f>M290+O290+Q290+S290</f>
        <v>4485</v>
      </c>
      <c r="H290" s="299"/>
      <c r="I290" s="150"/>
      <c r="J290" s="102">
        <f>G290-K290</f>
        <v>4485</v>
      </c>
      <c r="K290" s="325"/>
      <c r="L290" s="603">
        <v>7500</v>
      </c>
      <c r="M290" s="188">
        <v>975</v>
      </c>
      <c r="N290" s="604">
        <v>9000</v>
      </c>
      <c r="O290" s="188">
        <v>1170</v>
      </c>
      <c r="P290" s="604">
        <v>9000</v>
      </c>
      <c r="Q290" s="188">
        <v>1170</v>
      </c>
      <c r="R290" s="604">
        <v>9000</v>
      </c>
      <c r="S290" s="190">
        <v>1170</v>
      </c>
    </row>
    <row r="291" spans="1:19" s="77" customFormat="1" ht="35.25" customHeight="1">
      <c r="A291" s="272">
        <v>3</v>
      </c>
      <c r="B291" s="1132" t="s">
        <v>58</v>
      </c>
      <c r="C291" s="75">
        <v>1840</v>
      </c>
      <c r="D291" s="229" t="s">
        <v>9</v>
      </c>
      <c r="E291" s="299" t="s">
        <v>62</v>
      </c>
      <c r="F291" s="271"/>
      <c r="G291" s="306">
        <f>M291+O291+Q291+S291</f>
        <v>19.9</v>
      </c>
      <c r="H291" s="299"/>
      <c r="I291" s="150"/>
      <c r="J291" s="102">
        <f>G291-K291</f>
        <v>19.9</v>
      </c>
      <c r="K291" s="325"/>
      <c r="L291" s="287"/>
      <c r="M291" s="188"/>
      <c r="N291" s="604"/>
      <c r="O291" s="188">
        <v>10.6</v>
      </c>
      <c r="P291" s="188"/>
      <c r="Q291" s="188">
        <v>4.6</v>
      </c>
      <c r="R291" s="188"/>
      <c r="S291" s="190">
        <v>4.7</v>
      </c>
    </row>
    <row r="292" spans="1:19" s="77" customFormat="1" ht="35.25" customHeight="1">
      <c r="A292" s="272">
        <v>4</v>
      </c>
      <c r="B292" s="1132" t="s">
        <v>12</v>
      </c>
      <c r="C292" s="75">
        <v>1850</v>
      </c>
      <c r="D292" s="229" t="s">
        <v>9</v>
      </c>
      <c r="E292" s="299" t="s">
        <v>62</v>
      </c>
      <c r="F292" s="271"/>
      <c r="G292" s="306">
        <f>M292+O292+Q292+S292</f>
        <v>0</v>
      </c>
      <c r="H292" s="299"/>
      <c r="I292" s="150"/>
      <c r="J292" s="102">
        <f>G292-K292</f>
        <v>0</v>
      </c>
      <c r="K292" s="325"/>
      <c r="L292" s="287"/>
      <c r="M292" s="188"/>
      <c r="N292" s="188"/>
      <c r="O292" s="188"/>
      <c r="P292" s="188"/>
      <c r="Q292" s="188"/>
      <c r="R292" s="188"/>
      <c r="S292" s="190"/>
    </row>
    <row r="293" spans="1:19" s="77" customFormat="1" ht="35.25" customHeight="1" thickBot="1">
      <c r="A293" s="256"/>
      <c r="B293" s="532" t="s">
        <v>144</v>
      </c>
      <c r="C293" s="217">
        <v>1860</v>
      </c>
      <c r="D293" s="235"/>
      <c r="E293" s="587" t="s">
        <v>62</v>
      </c>
      <c r="F293" s="588"/>
      <c r="G293" s="589">
        <f>SUM(G289:G292)</f>
        <v>21149.800000000003</v>
      </c>
      <c r="H293" s="587"/>
      <c r="I293" s="592"/>
      <c r="J293" s="590">
        <f>SUM(J289:J292)</f>
        <v>21149.800000000003</v>
      </c>
      <c r="K293" s="589">
        <f>SUM(K289:K292)</f>
        <v>0</v>
      </c>
      <c r="L293" s="591"/>
      <c r="M293" s="590">
        <f>SUM(M289:M292)</f>
        <v>5185.6</v>
      </c>
      <c r="N293" s="592"/>
      <c r="O293" s="590">
        <f>SUM(O289:O292)</f>
        <v>5380.6</v>
      </c>
      <c r="P293" s="592"/>
      <c r="Q293" s="590">
        <f>SUM(Q289:Q292)</f>
        <v>5217.8</v>
      </c>
      <c r="R293" s="592"/>
      <c r="S293" s="593">
        <f>SUM(S289:S292)</f>
        <v>5365.8</v>
      </c>
    </row>
    <row r="294" spans="1:19" s="77" customFormat="1" ht="35.25" customHeight="1" thickBot="1">
      <c r="A294" s="257"/>
      <c r="B294" s="185" t="s">
        <v>185</v>
      </c>
      <c r="C294" s="201">
        <v>1870</v>
      </c>
      <c r="D294" s="208" t="s">
        <v>40</v>
      </c>
      <c r="E294" s="397" t="s">
        <v>62</v>
      </c>
      <c r="F294" s="94"/>
      <c r="G294" s="452">
        <f>M294+O294+Q294+S294</f>
        <v>9500</v>
      </c>
      <c r="H294" s="614"/>
      <c r="I294" s="38"/>
      <c r="J294" s="451">
        <f>G294-K294</f>
        <v>9500</v>
      </c>
      <c r="K294" s="601"/>
      <c r="L294" s="599"/>
      <c r="M294" s="600">
        <v>2375</v>
      </c>
      <c r="N294" s="600"/>
      <c r="O294" s="600">
        <v>2375</v>
      </c>
      <c r="P294" s="600"/>
      <c r="Q294" s="600">
        <v>2375</v>
      </c>
      <c r="R294" s="600"/>
      <c r="S294" s="602">
        <v>2375</v>
      </c>
    </row>
    <row r="295" spans="1:19" s="77" customFormat="1" ht="35.25" customHeight="1" thickBot="1">
      <c r="A295" s="257"/>
      <c r="B295" s="185" t="s">
        <v>63</v>
      </c>
      <c r="C295" s="201">
        <v>1880</v>
      </c>
      <c r="D295" s="208" t="s">
        <v>40</v>
      </c>
      <c r="E295" s="397" t="s">
        <v>62</v>
      </c>
      <c r="F295" s="94"/>
      <c r="G295" s="452">
        <f>M295+O295+Q295+S295</f>
        <v>4500</v>
      </c>
      <c r="H295" s="614"/>
      <c r="I295" s="38"/>
      <c r="J295" s="451">
        <f>G295-K295</f>
        <v>4500</v>
      </c>
      <c r="K295" s="601"/>
      <c r="L295" s="599"/>
      <c r="M295" s="600">
        <v>1125</v>
      </c>
      <c r="N295" s="600"/>
      <c r="O295" s="600">
        <v>1125</v>
      </c>
      <c r="P295" s="600"/>
      <c r="Q295" s="600">
        <v>1125</v>
      </c>
      <c r="R295" s="600"/>
      <c r="S295" s="600">
        <v>1125</v>
      </c>
    </row>
    <row r="296" spans="1:19" s="77" customFormat="1" ht="35.25" customHeight="1" thickBot="1">
      <c r="A296" s="257"/>
      <c r="B296" s="1129" t="s">
        <v>64</v>
      </c>
      <c r="C296" s="201">
        <v>1890</v>
      </c>
      <c r="D296" s="208" t="s">
        <v>40</v>
      </c>
      <c r="E296" s="397"/>
      <c r="F296" s="94"/>
      <c r="G296" s="452">
        <f>M296+O296+Q296+S296</f>
        <v>7500</v>
      </c>
      <c r="H296" s="614"/>
      <c r="I296" s="38"/>
      <c r="J296" s="451">
        <f>G296-K296</f>
        <v>7500</v>
      </c>
      <c r="K296" s="586"/>
      <c r="L296" s="422"/>
      <c r="M296" s="93">
        <v>1875</v>
      </c>
      <c r="N296" s="93"/>
      <c r="O296" s="93">
        <v>1875</v>
      </c>
      <c r="P296" s="93"/>
      <c r="Q296" s="93">
        <v>1875</v>
      </c>
      <c r="R296" s="93"/>
      <c r="S296" s="93">
        <v>1875</v>
      </c>
    </row>
    <row r="297" spans="1:19" s="77" customFormat="1" ht="35.25" customHeight="1" thickBot="1">
      <c r="A297" s="257"/>
      <c r="B297" s="565" t="s">
        <v>145</v>
      </c>
      <c r="C297" s="201">
        <v>1900</v>
      </c>
      <c r="D297" s="208" t="s">
        <v>40</v>
      </c>
      <c r="E297" s="397" t="s">
        <v>62</v>
      </c>
      <c r="F297" s="94"/>
      <c r="G297" s="580">
        <f>G274+G276+G281+G286+G293+G294+G295+G296</f>
        <v>60125.4</v>
      </c>
      <c r="H297" s="418"/>
      <c r="I297" s="124"/>
      <c r="J297" s="582">
        <f aca="true" t="shared" si="54" ref="J297:Q297">J274+J276+J281+J286+J293+J294+J295+J296</f>
        <v>60125.4</v>
      </c>
      <c r="K297" s="580">
        <f t="shared" si="54"/>
        <v>0</v>
      </c>
      <c r="L297" s="419"/>
      <c r="M297" s="582">
        <f t="shared" si="54"/>
        <v>14923.8</v>
      </c>
      <c r="N297" s="124"/>
      <c r="O297" s="582">
        <f t="shared" si="54"/>
        <v>15127.2</v>
      </c>
      <c r="P297" s="124"/>
      <c r="Q297" s="582">
        <f t="shared" si="54"/>
        <v>14964.400000000001</v>
      </c>
      <c r="R297" s="124"/>
      <c r="S297" s="583">
        <f>S274+S276+S281+S286+S293+S294+S295+S296</f>
        <v>15110</v>
      </c>
    </row>
    <row r="298" spans="1:19" s="77" customFormat="1" ht="35.25" customHeight="1" thickBot="1">
      <c r="A298" s="259"/>
      <c r="B298" s="615" t="s">
        <v>147</v>
      </c>
      <c r="C298" s="260">
        <v>1910</v>
      </c>
      <c r="D298" s="616" t="s">
        <v>40</v>
      </c>
      <c r="E298" s="617" t="s">
        <v>62</v>
      </c>
      <c r="F298" s="261"/>
      <c r="G298" s="619">
        <f>G120+G160+G267+G297</f>
        <v>81736.5</v>
      </c>
      <c r="H298" s="620">
        <f aca="true" t="shared" si="55" ref="H298:S298">H120+H160+H267+H297</f>
        <v>0</v>
      </c>
      <c r="I298" s="621">
        <f t="shared" si="55"/>
        <v>0</v>
      </c>
      <c r="J298" s="621">
        <f t="shared" si="55"/>
        <v>81736.5</v>
      </c>
      <c r="K298" s="619">
        <f t="shared" si="55"/>
        <v>0</v>
      </c>
      <c r="L298" s="618"/>
      <c r="M298" s="621">
        <f t="shared" si="55"/>
        <v>19449.699999999997</v>
      </c>
      <c r="N298" s="262"/>
      <c r="O298" s="621">
        <f t="shared" si="55"/>
        <v>20381.5</v>
      </c>
      <c r="P298" s="262"/>
      <c r="Q298" s="621">
        <f t="shared" si="55"/>
        <v>20846.600000000002</v>
      </c>
      <c r="R298" s="262"/>
      <c r="S298" s="619">
        <f t="shared" si="55"/>
        <v>21058.7</v>
      </c>
    </row>
    <row r="299" s="77" customFormat="1" ht="35.25" customHeight="1" thickTop="1"/>
    <row r="301" spans="3:10" s="37" customFormat="1" ht="35.25" customHeight="1">
      <c r="C301" s="1606" t="s">
        <v>61</v>
      </c>
      <c r="D301" s="1510"/>
      <c r="E301" s="1510"/>
      <c r="F301" s="1569"/>
      <c r="G301" s="1570"/>
      <c r="I301" s="1569"/>
      <c r="J301" s="1570"/>
    </row>
    <row r="302" spans="3:5" s="37" customFormat="1" ht="35.25" customHeight="1">
      <c r="C302" s="1606"/>
      <c r="D302" s="1510"/>
      <c r="E302" s="1510"/>
    </row>
    <row r="303" spans="3:5" s="37" customFormat="1" ht="35.25" customHeight="1">
      <c r="C303" s="622"/>
      <c r="D303" s="83"/>
      <c r="E303" s="83"/>
    </row>
    <row r="304" s="37" customFormat="1" ht="35.25" customHeight="1"/>
    <row r="305" spans="3:10" s="37" customFormat="1" ht="35.25" customHeight="1">
      <c r="C305" s="1606" t="s">
        <v>59</v>
      </c>
      <c r="D305" s="1510"/>
      <c r="E305" s="1510"/>
      <c r="F305" s="1569"/>
      <c r="G305" s="1570"/>
      <c r="I305" s="1569"/>
      <c r="J305" s="1570"/>
    </row>
    <row r="306" spans="3:10" s="37" customFormat="1" ht="35.25" customHeight="1">
      <c r="C306" s="622"/>
      <c r="D306" s="83"/>
      <c r="E306" s="83"/>
      <c r="F306" s="623"/>
      <c r="G306" s="624"/>
      <c r="I306" s="623"/>
      <c r="J306" s="624"/>
    </row>
    <row r="307" s="37" customFormat="1" ht="35.25" customHeight="1"/>
    <row r="308" s="37" customFormat="1" ht="35.25" customHeight="1"/>
    <row r="309" spans="3:10" s="37" customFormat="1" ht="35.25" customHeight="1">
      <c r="C309" s="1606" t="s">
        <v>176</v>
      </c>
      <c r="D309" s="1510"/>
      <c r="E309" s="1510"/>
      <c r="F309" s="1569"/>
      <c r="G309" s="1570"/>
      <c r="I309" s="1569"/>
      <c r="J309" s="1570"/>
    </row>
    <row r="310" s="37" customFormat="1" ht="35.25" customHeight="1"/>
    <row r="311" s="37" customFormat="1" ht="35.25" customHeight="1"/>
    <row r="312" s="37" customFormat="1" ht="35.25" customHeight="1"/>
    <row r="313" spans="3:10" s="37" customFormat="1" ht="35.25" customHeight="1">
      <c r="C313" s="1606" t="s">
        <v>146</v>
      </c>
      <c r="D313" s="1510"/>
      <c r="E313" s="1510"/>
      <c r="F313" s="1569"/>
      <c r="G313" s="1570"/>
      <c r="I313" s="1569"/>
      <c r="J313" s="1570"/>
    </row>
    <row r="314" s="37" customFormat="1" ht="35.25" customHeight="1"/>
  </sheetData>
  <sheetProtection/>
  <mergeCells count="109">
    <mergeCell ref="F313:G313"/>
    <mergeCell ref="I313:J313"/>
    <mergeCell ref="A6:B6"/>
    <mergeCell ref="B268:C268"/>
    <mergeCell ref="C313:E313"/>
    <mergeCell ref="C309:E309"/>
    <mergeCell ref="C305:E305"/>
    <mergeCell ref="C301:E301"/>
    <mergeCell ref="C302:E302"/>
    <mergeCell ref="B202:D202"/>
    <mergeCell ref="R3:S3"/>
    <mergeCell ref="L2:S2"/>
    <mergeCell ref="F301:G301"/>
    <mergeCell ref="I301:J301"/>
    <mergeCell ref="F305:G305"/>
    <mergeCell ref="I305:J305"/>
    <mergeCell ref="H3:H4"/>
    <mergeCell ref="H2:K2"/>
    <mergeCell ref="L3:M3"/>
    <mergeCell ref="F3:F4"/>
    <mergeCell ref="B200:B201"/>
    <mergeCell ref="A249:A251"/>
    <mergeCell ref="B266:B267"/>
    <mergeCell ref="C266:C267"/>
    <mergeCell ref="D266:D267"/>
    <mergeCell ref="A207:A209"/>
    <mergeCell ref="B211:D211"/>
    <mergeCell ref="A212:A214"/>
    <mergeCell ref="A219:A220"/>
    <mergeCell ref="A221:A226"/>
    <mergeCell ref="B186:B187"/>
    <mergeCell ref="B188:B189"/>
    <mergeCell ref="B190:B191"/>
    <mergeCell ref="B192:B193"/>
    <mergeCell ref="A227:A228"/>
    <mergeCell ref="B227:B228"/>
    <mergeCell ref="B194:B195"/>
    <mergeCell ref="A196:A197"/>
    <mergeCell ref="B196:B197"/>
    <mergeCell ref="A200:A201"/>
    <mergeCell ref="B174:B175"/>
    <mergeCell ref="B176:B177"/>
    <mergeCell ref="B178:B179"/>
    <mergeCell ref="B180:B181"/>
    <mergeCell ref="B182:B183"/>
    <mergeCell ref="B184:B185"/>
    <mergeCell ref="B135:D135"/>
    <mergeCell ref="A136:A137"/>
    <mergeCell ref="A141:A142"/>
    <mergeCell ref="B148:D148"/>
    <mergeCell ref="A149:A150"/>
    <mergeCell ref="A166:A175"/>
    <mergeCell ref="B166:B167"/>
    <mergeCell ref="B168:B169"/>
    <mergeCell ref="B170:B171"/>
    <mergeCell ref="B172:B173"/>
    <mergeCell ref="A103:A105"/>
    <mergeCell ref="A121:D121"/>
    <mergeCell ref="B122:D122"/>
    <mergeCell ref="A123:A124"/>
    <mergeCell ref="F309:G309"/>
    <mergeCell ref="I309:J309"/>
    <mergeCell ref="A154:A155"/>
    <mergeCell ref="A161:D161"/>
    <mergeCell ref="A165:D165"/>
    <mergeCell ref="A128:A129"/>
    <mergeCell ref="A61:A63"/>
    <mergeCell ref="B65:D65"/>
    <mergeCell ref="A66:A68"/>
    <mergeCell ref="A73:A74"/>
    <mergeCell ref="A75:A80"/>
    <mergeCell ref="A81:A82"/>
    <mergeCell ref="B81:B82"/>
    <mergeCell ref="B48:B49"/>
    <mergeCell ref="A50:A51"/>
    <mergeCell ref="B50:B51"/>
    <mergeCell ref="A54:A55"/>
    <mergeCell ref="B54:B55"/>
    <mergeCell ref="A30:A49"/>
    <mergeCell ref="B30:B31"/>
    <mergeCell ref="B32:B33"/>
    <mergeCell ref="B34:B35"/>
    <mergeCell ref="B36:B37"/>
    <mergeCell ref="B46:B47"/>
    <mergeCell ref="A20:A29"/>
    <mergeCell ref="B20:B21"/>
    <mergeCell ref="B22:B23"/>
    <mergeCell ref="B24:B25"/>
    <mergeCell ref="B26:B27"/>
    <mergeCell ref="B1:Q1"/>
    <mergeCell ref="A2:A4"/>
    <mergeCell ref="B2:B4"/>
    <mergeCell ref="C2:C4"/>
    <mergeCell ref="D2:D4"/>
    <mergeCell ref="E2:G2"/>
    <mergeCell ref="N3:O3"/>
    <mergeCell ref="P3:Q3"/>
    <mergeCell ref="G3:G4"/>
    <mergeCell ref="E3:E4"/>
    <mergeCell ref="A176:A195"/>
    <mergeCell ref="I3:I4"/>
    <mergeCell ref="J3:J4"/>
    <mergeCell ref="K3:K4"/>
    <mergeCell ref="B56:D56"/>
    <mergeCell ref="B28:B29"/>
    <mergeCell ref="B38:B39"/>
    <mergeCell ref="B40:B41"/>
    <mergeCell ref="B42:B43"/>
    <mergeCell ref="B44:B45"/>
  </mergeCells>
  <printOptions/>
  <pageMargins left="0.1968503937007874" right="0.1968503937007874" top="0.3937007874015748" bottom="0.1968503937007874" header="0" footer="0"/>
  <pageSetup horizontalDpi="600" verticalDpi="600" orientation="landscape" paperSize="9" scale="47" r:id="rId1"/>
  <rowBreaks count="5" manualBreakCount="5">
    <brk id="55" max="255" man="1"/>
    <brk id="109" max="255" man="1"/>
    <brk id="160" max="255" man="1"/>
    <brk id="214" max="18" man="1"/>
    <brk id="2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61"/>
  <sheetViews>
    <sheetView showZeros="0" view="pageBreakPreview" zoomScale="63" zoomScaleSheetLayoutView="63" zoomScalePageLayoutView="0" workbookViewId="0" topLeftCell="A1">
      <pane xSplit="4" ySplit="4" topLeftCell="E4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5" sqref="I25:N26"/>
    </sheetView>
  </sheetViews>
  <sheetFormatPr defaultColWidth="30.875" defaultRowHeight="45" customHeight="1"/>
  <cols>
    <col min="1" max="1" width="12.375" style="675" customWidth="1"/>
    <col min="2" max="2" width="52.875" style="675" customWidth="1"/>
    <col min="3" max="3" width="17.25390625" style="675" customWidth="1"/>
    <col min="4" max="4" width="12.00390625" style="675" customWidth="1"/>
    <col min="5" max="5" width="15.375" style="675" customWidth="1"/>
    <col min="6" max="6" width="15.00390625" style="675" customWidth="1"/>
    <col min="7" max="7" width="14.625" style="675" customWidth="1"/>
    <col min="8" max="8" width="16.125" style="675" customWidth="1"/>
    <col min="9" max="9" width="14.625" style="675" customWidth="1"/>
    <col min="10" max="10" width="15.875" style="675" customWidth="1"/>
    <col min="11" max="11" width="11.25390625" style="675" customWidth="1"/>
    <col min="12" max="12" width="18.875" style="675" customWidth="1"/>
    <col min="13" max="13" width="13.375" style="675" customWidth="1"/>
    <col min="14" max="14" width="18.125" style="675" customWidth="1"/>
    <col min="15" max="16384" width="30.875" style="675" customWidth="1"/>
  </cols>
  <sheetData>
    <row r="1" spans="1:12" ht="45" customHeight="1" thickBot="1">
      <c r="A1" s="673" t="s">
        <v>332</v>
      </c>
      <c r="B1" s="673"/>
      <c r="C1" s="673"/>
      <c r="D1" s="673"/>
      <c r="E1" s="673"/>
      <c r="F1" s="673"/>
      <c r="G1" s="674"/>
      <c r="H1" s="674"/>
      <c r="I1" s="77"/>
      <c r="J1" s="77"/>
      <c r="K1" s="77"/>
      <c r="L1" s="77" t="s">
        <v>189</v>
      </c>
    </row>
    <row r="2" spans="1:14" ht="25.5" customHeight="1">
      <c r="A2" s="676" t="s">
        <v>214</v>
      </c>
      <c r="B2" s="677"/>
      <c r="C2" s="678" t="s">
        <v>215</v>
      </c>
      <c r="D2" s="679" t="s">
        <v>216</v>
      </c>
      <c r="E2" s="1617" t="s">
        <v>217</v>
      </c>
      <c r="F2" s="1618"/>
      <c r="G2" s="1613" t="s">
        <v>218</v>
      </c>
      <c r="H2" s="1614"/>
      <c r="I2" s="1615"/>
      <c r="J2" s="1615"/>
      <c r="K2" s="1615"/>
      <c r="L2" s="1615"/>
      <c r="M2" s="1616"/>
      <c r="N2" s="1616"/>
    </row>
    <row r="3" spans="1:14" ht="18" customHeight="1">
      <c r="A3" s="680" t="s">
        <v>219</v>
      </c>
      <c r="B3" s="681" t="s">
        <v>1</v>
      </c>
      <c r="C3" s="665" t="s">
        <v>220</v>
      </c>
      <c r="D3" s="665" t="s">
        <v>221</v>
      </c>
      <c r="E3" s="665" t="s">
        <v>41</v>
      </c>
      <c r="F3" s="665" t="s">
        <v>222</v>
      </c>
      <c r="G3" s="1609" t="s">
        <v>223</v>
      </c>
      <c r="H3" s="1610"/>
      <c r="I3" s="1609" t="s">
        <v>254</v>
      </c>
      <c r="J3" s="1610"/>
      <c r="K3" s="1609" t="s">
        <v>255</v>
      </c>
      <c r="L3" s="1611"/>
      <c r="M3" s="1609" t="s">
        <v>256</v>
      </c>
      <c r="N3" s="1612"/>
    </row>
    <row r="4" spans="1:14" ht="18" customHeight="1" thickBot="1">
      <c r="A4" s="682"/>
      <c r="B4" s="683"/>
      <c r="C4" s="684"/>
      <c r="D4" s="684"/>
      <c r="E4" s="684"/>
      <c r="F4" s="501" t="s">
        <v>224</v>
      </c>
      <c r="G4" s="199" t="s">
        <v>41</v>
      </c>
      <c r="H4" s="199" t="s">
        <v>222</v>
      </c>
      <c r="I4" s="199" t="s">
        <v>41</v>
      </c>
      <c r="J4" s="199" t="s">
        <v>222</v>
      </c>
      <c r="K4" s="199" t="s">
        <v>41</v>
      </c>
      <c r="L4" s="494" t="s">
        <v>222</v>
      </c>
      <c r="M4" s="199" t="s">
        <v>41</v>
      </c>
      <c r="N4" s="685" t="s">
        <v>222</v>
      </c>
    </row>
    <row r="5" spans="1:14" ht="27.75" customHeight="1">
      <c r="A5" s="686">
        <v>1</v>
      </c>
      <c r="B5" s="687">
        <v>2</v>
      </c>
      <c r="C5" s="688">
        <v>3</v>
      </c>
      <c r="D5" s="688">
        <v>4</v>
      </c>
      <c r="E5" s="688">
        <v>5</v>
      </c>
      <c r="F5" s="688">
        <v>6</v>
      </c>
      <c r="G5" s="688">
        <v>7</v>
      </c>
      <c r="H5" s="689">
        <v>8</v>
      </c>
      <c r="I5" s="688">
        <v>9</v>
      </c>
      <c r="J5" s="688">
        <v>10</v>
      </c>
      <c r="K5" s="688">
        <v>11</v>
      </c>
      <c r="L5" s="689">
        <v>12</v>
      </c>
      <c r="M5" s="1138">
        <v>11</v>
      </c>
      <c r="N5" s="690">
        <v>12</v>
      </c>
    </row>
    <row r="6" spans="1:14" ht="80.25" customHeight="1">
      <c r="A6" s="176"/>
      <c r="B6" s="1134" t="s">
        <v>257</v>
      </c>
      <c r="C6" s="650">
        <v>3000</v>
      </c>
      <c r="D6" s="176" t="s">
        <v>9</v>
      </c>
      <c r="E6" s="104" t="s">
        <v>62</v>
      </c>
      <c r="F6" s="670">
        <f>F7+F32</f>
        <v>0</v>
      </c>
      <c r="G6" s="104" t="s">
        <v>62</v>
      </c>
      <c r="H6" s="670">
        <f>H7+H32</f>
        <v>0</v>
      </c>
      <c r="I6" s="104" t="s">
        <v>62</v>
      </c>
      <c r="J6" s="670">
        <f>J7+J32</f>
        <v>0</v>
      </c>
      <c r="K6" s="104" t="s">
        <v>62</v>
      </c>
      <c r="L6" s="670">
        <f>L7+L32</f>
        <v>0</v>
      </c>
      <c r="M6" s="104" t="s">
        <v>62</v>
      </c>
      <c r="N6" s="670">
        <f>N7+N32</f>
        <v>0</v>
      </c>
    </row>
    <row r="7" spans="1:14" ht="99" customHeight="1">
      <c r="A7" s="75">
        <v>1</v>
      </c>
      <c r="B7" s="652" t="s">
        <v>258</v>
      </c>
      <c r="C7" s="650">
        <v>3100</v>
      </c>
      <c r="D7" s="176" t="s">
        <v>9</v>
      </c>
      <c r="E7" s="104" t="s">
        <v>62</v>
      </c>
      <c r="F7" s="670">
        <f>H7+J7+L7+N7</f>
        <v>0</v>
      </c>
      <c r="G7" s="104" t="s">
        <v>62</v>
      </c>
      <c r="H7" s="670">
        <f>H8+H16++H17+H22+H23+H27+H31</f>
        <v>0</v>
      </c>
      <c r="I7" s="104" t="s">
        <v>62</v>
      </c>
      <c r="J7" s="670">
        <f>J8+J16++J17+J22+J23+J27+J31</f>
        <v>0</v>
      </c>
      <c r="K7" s="104" t="s">
        <v>62</v>
      </c>
      <c r="L7" s="670">
        <f>L8+L16++L17+L22+L23+L27+L31</f>
        <v>0</v>
      </c>
      <c r="M7" s="104" t="s">
        <v>62</v>
      </c>
      <c r="N7" s="670">
        <f>N8+N16++N17+N22+N23+N27+N31</f>
        <v>0</v>
      </c>
    </row>
    <row r="8" spans="1:14" ht="35.25" customHeight="1">
      <c r="A8" s="651" t="s">
        <v>259</v>
      </c>
      <c r="B8" s="652" t="s">
        <v>260</v>
      </c>
      <c r="C8" s="75">
        <v>3110</v>
      </c>
      <c r="D8" s="653" t="s">
        <v>225</v>
      </c>
      <c r="E8" s="104" t="s">
        <v>62</v>
      </c>
      <c r="F8" s="670">
        <f>F9+F10+F11+F12+F13+F14+F15</f>
        <v>0</v>
      </c>
      <c r="G8" s="104" t="s">
        <v>62</v>
      </c>
      <c r="H8" s="670">
        <f>H9+H10+H11+H12+H13+H14+H15</f>
        <v>0</v>
      </c>
      <c r="I8" s="104" t="s">
        <v>62</v>
      </c>
      <c r="J8" s="670">
        <f>J9+J10+J11+J12+J13+J14+J15</f>
        <v>0</v>
      </c>
      <c r="K8" s="104" t="s">
        <v>62</v>
      </c>
      <c r="L8" s="670">
        <f>L9+L10+L11+L12+L13+L14+L15</f>
        <v>0</v>
      </c>
      <c r="M8" s="104" t="s">
        <v>62</v>
      </c>
      <c r="N8" s="670">
        <f>N9+N10+N11+N12+N13+N14+N15</f>
        <v>0</v>
      </c>
    </row>
    <row r="9" spans="1:14" ht="21.75" customHeight="1">
      <c r="A9" s="651" t="s">
        <v>261</v>
      </c>
      <c r="B9" s="654" t="s">
        <v>262</v>
      </c>
      <c r="C9" s="176">
        <v>3111</v>
      </c>
      <c r="D9" s="653" t="s">
        <v>225</v>
      </c>
      <c r="E9" s="671">
        <f>G9+I9+K9+M9</f>
        <v>0</v>
      </c>
      <c r="F9" s="670">
        <f>H9+J9+L9+N9</f>
        <v>0</v>
      </c>
      <c r="G9" s="104"/>
      <c r="H9" s="104"/>
      <c r="I9" s="104"/>
      <c r="J9" s="104"/>
      <c r="K9" s="104"/>
      <c r="L9" s="104"/>
      <c r="M9" s="104"/>
      <c r="N9" s="104"/>
    </row>
    <row r="10" spans="1:14" ht="21.75" customHeight="1">
      <c r="A10" s="651" t="s">
        <v>263</v>
      </c>
      <c r="B10" s="655" t="s">
        <v>264</v>
      </c>
      <c r="C10" s="176">
        <v>3112</v>
      </c>
      <c r="D10" s="653" t="s">
        <v>225</v>
      </c>
      <c r="E10" s="671">
        <f>G10+I10+K10+M10</f>
        <v>0</v>
      </c>
      <c r="F10" s="670">
        <f>H10+J10+L10+N10</f>
        <v>0</v>
      </c>
      <c r="G10" s="104"/>
      <c r="H10" s="104"/>
      <c r="I10" s="104"/>
      <c r="J10" s="104"/>
      <c r="K10" s="104"/>
      <c r="L10" s="104"/>
      <c r="M10" s="104"/>
      <c r="N10" s="104"/>
    </row>
    <row r="11" spans="1:256" ht="21" customHeight="1">
      <c r="A11" s="651" t="s">
        <v>265</v>
      </c>
      <c r="B11" s="655" t="s">
        <v>266</v>
      </c>
      <c r="C11" s="176">
        <v>3113</v>
      </c>
      <c r="D11" s="176" t="s">
        <v>9</v>
      </c>
      <c r="E11" s="104" t="s">
        <v>62</v>
      </c>
      <c r="F11" s="670">
        <f aca="true" t="shared" si="0" ref="F11:F16">H11+J11+L11+N11</f>
        <v>0</v>
      </c>
      <c r="G11" s="104" t="s">
        <v>62</v>
      </c>
      <c r="H11" s="104"/>
      <c r="I11" s="104" t="s">
        <v>62</v>
      </c>
      <c r="J11" s="104"/>
      <c r="K11" s="104" t="s">
        <v>62</v>
      </c>
      <c r="L11" s="104"/>
      <c r="M11" s="104" t="s">
        <v>62</v>
      </c>
      <c r="N11" s="104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14" ht="21" customHeight="1">
      <c r="A12" s="651" t="s">
        <v>267</v>
      </c>
      <c r="B12" s="655" t="s">
        <v>268</v>
      </c>
      <c r="C12" s="176">
        <v>3114</v>
      </c>
      <c r="D12" s="176" t="s">
        <v>9</v>
      </c>
      <c r="E12" s="104" t="s">
        <v>62</v>
      </c>
      <c r="F12" s="670">
        <f t="shared" si="0"/>
        <v>0</v>
      </c>
      <c r="G12" s="104" t="s">
        <v>62</v>
      </c>
      <c r="H12" s="104"/>
      <c r="I12" s="104" t="s">
        <v>62</v>
      </c>
      <c r="J12" s="104"/>
      <c r="K12" s="104" t="s">
        <v>62</v>
      </c>
      <c r="L12" s="104"/>
      <c r="M12" s="104" t="s">
        <v>62</v>
      </c>
      <c r="N12" s="104"/>
    </row>
    <row r="13" spans="1:14" ht="20.25" customHeight="1">
      <c r="A13" s="651" t="s">
        <v>269</v>
      </c>
      <c r="B13" s="655" t="s">
        <v>270</v>
      </c>
      <c r="C13" s="176">
        <v>3115</v>
      </c>
      <c r="D13" s="653" t="s">
        <v>225</v>
      </c>
      <c r="E13" s="671">
        <f>G13+I13+K13+M13</f>
        <v>0</v>
      </c>
      <c r="F13" s="670">
        <f t="shared" si="0"/>
        <v>0</v>
      </c>
      <c r="G13" s="104"/>
      <c r="H13" s="104"/>
      <c r="I13" s="104"/>
      <c r="J13" s="104"/>
      <c r="K13" s="104"/>
      <c r="L13" s="104"/>
      <c r="M13" s="104"/>
      <c r="N13" s="104"/>
    </row>
    <row r="14" spans="1:14" ht="22.5" customHeight="1">
      <c r="A14" s="651" t="s">
        <v>271</v>
      </c>
      <c r="B14" s="655" t="s">
        <v>272</v>
      </c>
      <c r="C14" s="176">
        <v>3116</v>
      </c>
      <c r="D14" s="653" t="s">
        <v>225</v>
      </c>
      <c r="E14" s="671">
        <f>G14+I14+K14+M14</f>
        <v>0</v>
      </c>
      <c r="F14" s="670">
        <f t="shared" si="0"/>
        <v>0</v>
      </c>
      <c r="G14" s="104"/>
      <c r="H14" s="104"/>
      <c r="I14" s="104"/>
      <c r="J14" s="104"/>
      <c r="K14" s="104"/>
      <c r="L14" s="104"/>
      <c r="M14" s="104"/>
      <c r="N14" s="104"/>
    </row>
    <row r="15" spans="1:14" ht="21" customHeight="1">
      <c r="A15" s="651" t="s">
        <v>273</v>
      </c>
      <c r="B15" s="655" t="s">
        <v>274</v>
      </c>
      <c r="C15" s="176">
        <v>3117</v>
      </c>
      <c r="D15" s="176" t="s">
        <v>9</v>
      </c>
      <c r="E15" s="651" t="s">
        <v>62</v>
      </c>
      <c r="F15" s="670">
        <f t="shared" si="0"/>
        <v>0</v>
      </c>
      <c r="G15" s="104" t="s">
        <v>62</v>
      </c>
      <c r="H15" s="104"/>
      <c r="I15" s="104" t="s">
        <v>62</v>
      </c>
      <c r="J15" s="104"/>
      <c r="K15" s="104" t="s">
        <v>62</v>
      </c>
      <c r="L15" s="104"/>
      <c r="M15" s="104" t="s">
        <v>62</v>
      </c>
      <c r="N15" s="104"/>
    </row>
    <row r="16" spans="1:14" ht="21.75" customHeight="1">
      <c r="A16" s="656" t="s">
        <v>275</v>
      </c>
      <c r="B16" s="657" t="s">
        <v>226</v>
      </c>
      <c r="C16" s="176">
        <v>3120</v>
      </c>
      <c r="D16" s="653" t="s">
        <v>225</v>
      </c>
      <c r="E16" s="671">
        <f>G16+I16+K16+M16</f>
        <v>0</v>
      </c>
      <c r="F16" s="670">
        <f t="shared" si="0"/>
        <v>0</v>
      </c>
      <c r="G16" s="651"/>
      <c r="H16" s="104"/>
      <c r="I16" s="658"/>
      <c r="J16" s="104"/>
      <c r="K16" s="658"/>
      <c r="L16" s="104"/>
      <c r="M16" s="658"/>
      <c r="N16" s="104"/>
    </row>
    <row r="17" spans="1:14" ht="38.25" customHeight="1">
      <c r="A17" s="656" t="s">
        <v>276</v>
      </c>
      <c r="B17" s="659" t="s">
        <v>277</v>
      </c>
      <c r="C17" s="176">
        <v>3130</v>
      </c>
      <c r="D17" s="653" t="s">
        <v>225</v>
      </c>
      <c r="E17" s="651"/>
      <c r="F17" s="670">
        <f>SUM(F18:F21)</f>
        <v>0</v>
      </c>
      <c r="G17" s="651"/>
      <c r="H17" s="670">
        <f>SUM(H18:H21)</f>
        <v>0</v>
      </c>
      <c r="I17" s="658"/>
      <c r="J17" s="670">
        <f>SUM(J18:J21)</f>
        <v>0</v>
      </c>
      <c r="K17" s="658"/>
      <c r="L17" s="670">
        <f>SUM(L18:L21)</f>
        <v>0</v>
      </c>
      <c r="M17" s="658"/>
      <c r="N17" s="670">
        <f>SUM(N18:N21)</f>
        <v>0</v>
      </c>
    </row>
    <row r="18" spans="1:14" ht="22.5" customHeight="1">
      <c r="A18" s="656" t="s">
        <v>278</v>
      </c>
      <c r="B18" s="660" t="s">
        <v>279</v>
      </c>
      <c r="C18" s="176">
        <v>3131</v>
      </c>
      <c r="D18" s="653" t="s">
        <v>225</v>
      </c>
      <c r="E18" s="670">
        <f aca="true" t="shared" si="1" ref="E18:F21">G18+I18+K18+M18</f>
        <v>0</v>
      </c>
      <c r="F18" s="670">
        <f t="shared" si="1"/>
        <v>0</v>
      </c>
      <c r="G18" s="651"/>
      <c r="H18" s="104"/>
      <c r="I18" s="658"/>
      <c r="J18" s="104"/>
      <c r="K18" s="658"/>
      <c r="L18" s="104"/>
      <c r="M18" s="658"/>
      <c r="N18" s="104"/>
    </row>
    <row r="19" spans="1:14" ht="21" customHeight="1">
      <c r="A19" s="656" t="s">
        <v>280</v>
      </c>
      <c r="B19" s="661" t="s">
        <v>281</v>
      </c>
      <c r="C19" s="176">
        <v>3132</v>
      </c>
      <c r="D19" s="653" t="s">
        <v>225</v>
      </c>
      <c r="E19" s="671">
        <f t="shared" si="1"/>
        <v>0</v>
      </c>
      <c r="F19" s="670">
        <f t="shared" si="1"/>
        <v>0</v>
      </c>
      <c r="G19" s="651"/>
      <c r="H19" s="104"/>
      <c r="I19" s="658"/>
      <c r="J19" s="104"/>
      <c r="K19" s="658"/>
      <c r="L19" s="104"/>
      <c r="M19" s="658"/>
      <c r="N19" s="104"/>
    </row>
    <row r="20" spans="1:14" ht="21.75" customHeight="1">
      <c r="A20" s="656" t="s">
        <v>282</v>
      </c>
      <c r="B20" s="655" t="s">
        <v>283</v>
      </c>
      <c r="C20" s="176">
        <v>3133</v>
      </c>
      <c r="D20" s="653" t="s">
        <v>225</v>
      </c>
      <c r="E20" s="671">
        <f t="shared" si="1"/>
        <v>0</v>
      </c>
      <c r="F20" s="670">
        <f t="shared" si="1"/>
        <v>0</v>
      </c>
      <c r="G20" s="651"/>
      <c r="H20" s="104"/>
      <c r="I20" s="658"/>
      <c r="J20" s="104"/>
      <c r="K20" s="658"/>
      <c r="L20" s="104"/>
      <c r="M20" s="658"/>
      <c r="N20" s="104"/>
    </row>
    <row r="21" spans="1:14" ht="22.5" customHeight="1">
      <c r="A21" s="656" t="s">
        <v>284</v>
      </c>
      <c r="B21" s="655" t="s">
        <v>285</v>
      </c>
      <c r="C21" s="176">
        <v>3134</v>
      </c>
      <c r="D21" s="653" t="s">
        <v>225</v>
      </c>
      <c r="E21" s="671">
        <f t="shared" si="1"/>
        <v>0</v>
      </c>
      <c r="F21" s="670">
        <f t="shared" si="1"/>
        <v>0</v>
      </c>
      <c r="G21" s="651"/>
      <c r="H21" s="104"/>
      <c r="I21" s="658"/>
      <c r="J21" s="104"/>
      <c r="K21" s="658"/>
      <c r="L21" s="104"/>
      <c r="M21" s="658"/>
      <c r="N21" s="104"/>
    </row>
    <row r="22" spans="1:14" ht="36.75" customHeight="1">
      <c r="A22" s="656" t="s">
        <v>286</v>
      </c>
      <c r="B22" s="657" t="s">
        <v>287</v>
      </c>
      <c r="C22" s="176">
        <v>3140</v>
      </c>
      <c r="D22" s="176" t="s">
        <v>9</v>
      </c>
      <c r="E22" s="651" t="s">
        <v>62</v>
      </c>
      <c r="F22" s="670">
        <f>H22+J22+L22+N22</f>
        <v>0</v>
      </c>
      <c r="G22" s="104" t="s">
        <v>62</v>
      </c>
      <c r="H22" s="104"/>
      <c r="I22" s="104" t="s">
        <v>62</v>
      </c>
      <c r="J22" s="104"/>
      <c r="K22" s="104" t="s">
        <v>62</v>
      </c>
      <c r="L22" s="104"/>
      <c r="M22" s="104" t="s">
        <v>62</v>
      </c>
      <c r="N22" s="104"/>
    </row>
    <row r="23" spans="1:14" ht="37.5" customHeight="1">
      <c r="A23" s="656" t="s">
        <v>288</v>
      </c>
      <c r="B23" s="657" t="s">
        <v>289</v>
      </c>
      <c r="C23" s="176">
        <v>3150</v>
      </c>
      <c r="D23" s="176" t="s">
        <v>9</v>
      </c>
      <c r="E23" s="651" t="s">
        <v>62</v>
      </c>
      <c r="F23" s="670">
        <f>F24+F25+F26</f>
        <v>0</v>
      </c>
      <c r="G23" s="104" t="s">
        <v>62</v>
      </c>
      <c r="H23" s="670">
        <f>H24+H25+H26</f>
        <v>0</v>
      </c>
      <c r="I23" s="104" t="s">
        <v>62</v>
      </c>
      <c r="J23" s="670">
        <f>J24+J25+J26</f>
        <v>0</v>
      </c>
      <c r="K23" s="104" t="s">
        <v>62</v>
      </c>
      <c r="L23" s="670">
        <f>L24+L25+L26</f>
        <v>0</v>
      </c>
      <c r="M23" s="104" t="s">
        <v>62</v>
      </c>
      <c r="N23" s="670">
        <f>N24+N25+N26</f>
        <v>0</v>
      </c>
    </row>
    <row r="24" spans="1:14" ht="37.5" customHeight="1">
      <c r="A24" s="656" t="s">
        <v>290</v>
      </c>
      <c r="B24" s="661" t="s">
        <v>291</v>
      </c>
      <c r="C24" s="176">
        <v>3151</v>
      </c>
      <c r="D24" s="176" t="s">
        <v>9</v>
      </c>
      <c r="E24" s="651" t="s">
        <v>62</v>
      </c>
      <c r="F24" s="670">
        <f>H24+J24+L24+N24</f>
        <v>0</v>
      </c>
      <c r="G24" s="104" t="s">
        <v>62</v>
      </c>
      <c r="H24" s="104"/>
      <c r="I24" s="104" t="s">
        <v>62</v>
      </c>
      <c r="J24" s="104"/>
      <c r="K24" s="104" t="s">
        <v>62</v>
      </c>
      <c r="L24" s="104"/>
      <c r="M24" s="104" t="s">
        <v>62</v>
      </c>
      <c r="N24" s="104"/>
    </row>
    <row r="25" spans="1:14" ht="21.75" customHeight="1">
      <c r="A25" s="656" t="s">
        <v>292</v>
      </c>
      <c r="B25" s="661" t="s">
        <v>293</v>
      </c>
      <c r="C25" s="176">
        <v>3152</v>
      </c>
      <c r="D25" s="176" t="s">
        <v>23</v>
      </c>
      <c r="E25" s="670">
        <f>G25+I25+K25+M25</f>
        <v>0</v>
      </c>
      <c r="F25" s="670">
        <f>H25+J25+L25+N25</f>
        <v>0</v>
      </c>
      <c r="G25" s="104"/>
      <c r="H25" s="104"/>
      <c r="I25" s="104"/>
      <c r="J25" s="104"/>
      <c r="K25" s="104"/>
      <c r="L25" s="104"/>
      <c r="M25" s="104"/>
      <c r="N25" s="104"/>
    </row>
    <row r="26" spans="1:14" ht="22.5" customHeight="1">
      <c r="A26" s="656" t="s">
        <v>294</v>
      </c>
      <c r="B26" s="661" t="s">
        <v>295</v>
      </c>
      <c r="C26" s="176">
        <v>3153</v>
      </c>
      <c r="D26" s="176" t="s">
        <v>23</v>
      </c>
      <c r="E26" s="670">
        <f>G26+I26+K26+M26</f>
        <v>0</v>
      </c>
      <c r="F26" s="670">
        <f>H26+J26+L26+N26</f>
        <v>0</v>
      </c>
      <c r="G26" s="104"/>
      <c r="H26" s="104"/>
      <c r="I26" s="176"/>
      <c r="J26" s="104"/>
      <c r="K26" s="176"/>
      <c r="L26" s="104"/>
      <c r="M26" s="176"/>
      <c r="N26" s="104"/>
    </row>
    <row r="27" spans="1:14" ht="45" customHeight="1">
      <c r="A27" s="656" t="s">
        <v>296</v>
      </c>
      <c r="B27" s="657" t="s">
        <v>227</v>
      </c>
      <c r="C27" s="176">
        <v>3160</v>
      </c>
      <c r="D27" s="176" t="s">
        <v>9</v>
      </c>
      <c r="E27" s="651" t="s">
        <v>62</v>
      </c>
      <c r="F27" s="670">
        <f>F28+F30+F29</f>
        <v>0</v>
      </c>
      <c r="G27" s="104" t="s">
        <v>62</v>
      </c>
      <c r="H27" s="670">
        <f>H28+H30+H29</f>
        <v>0</v>
      </c>
      <c r="I27" s="104" t="s">
        <v>62</v>
      </c>
      <c r="J27" s="670">
        <f>J28+J30+J29</f>
        <v>0</v>
      </c>
      <c r="K27" s="104" t="s">
        <v>62</v>
      </c>
      <c r="L27" s="670">
        <f>L28+L30+L29</f>
        <v>0</v>
      </c>
      <c r="M27" s="104" t="s">
        <v>62</v>
      </c>
      <c r="N27" s="670">
        <f>N28+N30+N29</f>
        <v>0</v>
      </c>
    </row>
    <row r="28" spans="1:14" ht="45" customHeight="1">
      <c r="A28" s="656" t="s">
        <v>297</v>
      </c>
      <c r="B28" s="661" t="s">
        <v>298</v>
      </c>
      <c r="C28" s="176">
        <v>3161</v>
      </c>
      <c r="D28" s="176" t="s">
        <v>9</v>
      </c>
      <c r="E28" s="651" t="s">
        <v>62</v>
      </c>
      <c r="F28" s="670">
        <f>H28+J28+L28+N28</f>
        <v>0</v>
      </c>
      <c r="G28" s="104" t="s">
        <v>62</v>
      </c>
      <c r="H28" s="104"/>
      <c r="I28" s="104" t="s">
        <v>62</v>
      </c>
      <c r="J28" s="104"/>
      <c r="K28" s="104" t="s">
        <v>62</v>
      </c>
      <c r="L28" s="104"/>
      <c r="M28" s="104" t="s">
        <v>62</v>
      </c>
      <c r="N28" s="104"/>
    </row>
    <row r="29" spans="1:14" ht="22.5" customHeight="1">
      <c r="A29" s="656" t="s">
        <v>299</v>
      </c>
      <c r="B29" s="661" t="s">
        <v>300</v>
      </c>
      <c r="C29" s="176">
        <v>3162</v>
      </c>
      <c r="D29" s="176" t="s">
        <v>23</v>
      </c>
      <c r="E29" s="671">
        <f>G29+I29+K29+M29</f>
        <v>0</v>
      </c>
      <c r="F29" s="670">
        <f>H29+J29+L29+N29</f>
        <v>0</v>
      </c>
      <c r="G29" s="104"/>
      <c r="H29" s="104"/>
      <c r="I29" s="104"/>
      <c r="J29" s="104"/>
      <c r="K29" s="104"/>
      <c r="L29" s="104"/>
      <c r="M29" s="104"/>
      <c r="N29" s="104"/>
    </row>
    <row r="30" spans="1:14" ht="22.5" customHeight="1">
      <c r="A30" s="656" t="s">
        <v>301</v>
      </c>
      <c r="B30" s="661" t="s">
        <v>302</v>
      </c>
      <c r="C30" s="176">
        <v>3163</v>
      </c>
      <c r="D30" s="176" t="s">
        <v>23</v>
      </c>
      <c r="E30" s="671">
        <f>G30+I30+K30+M30</f>
        <v>0</v>
      </c>
      <c r="F30" s="670">
        <f>H30+J30+L30+N30</f>
        <v>0</v>
      </c>
      <c r="G30" s="104"/>
      <c r="H30" s="104"/>
      <c r="I30" s="104"/>
      <c r="J30" s="104"/>
      <c r="K30" s="104"/>
      <c r="L30" s="104"/>
      <c r="M30" s="104"/>
      <c r="N30" s="104"/>
    </row>
    <row r="31" spans="1:14" ht="24" customHeight="1">
      <c r="A31" s="656" t="s">
        <v>303</v>
      </c>
      <c r="B31" s="1134" t="s">
        <v>228</v>
      </c>
      <c r="C31" s="176">
        <v>3170</v>
      </c>
      <c r="D31" s="176" t="s">
        <v>9</v>
      </c>
      <c r="E31" s="651" t="s">
        <v>62</v>
      </c>
      <c r="F31" s="670">
        <f>H31+J31+L31+N31</f>
        <v>0</v>
      </c>
      <c r="G31" s="104" t="s">
        <v>62</v>
      </c>
      <c r="H31" s="104"/>
      <c r="I31" s="104" t="s">
        <v>62</v>
      </c>
      <c r="J31" s="104"/>
      <c r="K31" s="104" t="s">
        <v>62</v>
      </c>
      <c r="L31" s="104"/>
      <c r="M31" s="104" t="s">
        <v>62</v>
      </c>
      <c r="N31" s="104"/>
    </row>
    <row r="32" spans="1:14" ht="62.25" customHeight="1" thickBot="1">
      <c r="A32" s="662">
        <v>2</v>
      </c>
      <c r="B32" s="663" t="s">
        <v>304</v>
      </c>
      <c r="C32" s="664">
        <v>3200</v>
      </c>
      <c r="D32" s="665" t="s">
        <v>9</v>
      </c>
      <c r="E32" s="666" t="s">
        <v>62</v>
      </c>
      <c r="F32" s="672">
        <f>F33+F41+F42+F47+F48+F52+F56</f>
        <v>0</v>
      </c>
      <c r="G32" s="666" t="s">
        <v>62</v>
      </c>
      <c r="H32" s="672">
        <f>H33+H41+H42+H47+H48+H52+H56</f>
        <v>0</v>
      </c>
      <c r="I32" s="666" t="s">
        <v>62</v>
      </c>
      <c r="J32" s="672">
        <f>J33+J41+J42+J47+J48+J52+J56</f>
        <v>0</v>
      </c>
      <c r="K32" s="666" t="s">
        <v>62</v>
      </c>
      <c r="L32" s="672">
        <f>L33+L41+L42+L47+L48+L52+L56</f>
        <v>0</v>
      </c>
      <c r="M32" s="666" t="s">
        <v>62</v>
      </c>
      <c r="N32" s="672">
        <f>N33+N41+N42+N47+N48+N52+N56</f>
        <v>0</v>
      </c>
    </row>
    <row r="33" spans="1:14" ht="34.5" customHeight="1">
      <c r="A33" s="651" t="s">
        <v>305</v>
      </c>
      <c r="B33" s="652" t="s">
        <v>260</v>
      </c>
      <c r="C33" s="75">
        <v>3210</v>
      </c>
      <c r="D33" s="176" t="s">
        <v>9</v>
      </c>
      <c r="E33" s="104" t="s">
        <v>62</v>
      </c>
      <c r="F33" s="670">
        <f>F34+F35+F36+F37+F38+F39+F40</f>
        <v>0</v>
      </c>
      <c r="G33" s="104" t="s">
        <v>62</v>
      </c>
      <c r="H33" s="670">
        <f>H34+H35+H36+H37+H38+H39+H40</f>
        <v>0</v>
      </c>
      <c r="I33" s="104" t="s">
        <v>62</v>
      </c>
      <c r="J33" s="670">
        <f>J34+J35+J36+J37+J38+J39+J40</f>
        <v>0</v>
      </c>
      <c r="K33" s="104" t="s">
        <v>62</v>
      </c>
      <c r="L33" s="670">
        <f>L34+L35+L36+L37+L38+L39+L40</f>
        <v>0</v>
      </c>
      <c r="M33" s="104" t="s">
        <v>62</v>
      </c>
      <c r="N33" s="670">
        <f>N34+N35+N36+N37+N38+N39+N40</f>
        <v>0</v>
      </c>
    </row>
    <row r="34" spans="1:14" ht="24.75" customHeight="1">
      <c r="A34" s="651" t="s">
        <v>306</v>
      </c>
      <c r="B34" s="654" t="s">
        <v>262</v>
      </c>
      <c r="C34" s="176">
        <v>3211</v>
      </c>
      <c r="D34" s="653" t="s">
        <v>225</v>
      </c>
      <c r="E34" s="671">
        <f>G34+I34+K34+M34</f>
        <v>0</v>
      </c>
      <c r="F34" s="670">
        <f>H34+J34+L34+N34</f>
        <v>0</v>
      </c>
      <c r="G34" s="104"/>
      <c r="H34" s="104"/>
      <c r="I34" s="104"/>
      <c r="J34" s="104"/>
      <c r="K34" s="104"/>
      <c r="L34" s="104"/>
      <c r="M34" s="104"/>
      <c r="N34" s="104"/>
    </row>
    <row r="35" spans="1:14" ht="22.5" customHeight="1">
      <c r="A35" s="651" t="s">
        <v>307</v>
      </c>
      <c r="B35" s="655" t="s">
        <v>264</v>
      </c>
      <c r="C35" s="176">
        <v>3212</v>
      </c>
      <c r="D35" s="653" t="s">
        <v>225</v>
      </c>
      <c r="E35" s="671">
        <f>G35+I35+K35+M35</f>
        <v>0</v>
      </c>
      <c r="F35" s="670">
        <f>H35+J35+L35+N35</f>
        <v>0</v>
      </c>
      <c r="G35" s="104"/>
      <c r="H35" s="104"/>
      <c r="I35" s="104"/>
      <c r="J35" s="104"/>
      <c r="K35" s="104"/>
      <c r="L35" s="104"/>
      <c r="M35" s="104"/>
      <c r="N35" s="104"/>
    </row>
    <row r="36" spans="1:14" ht="22.5" customHeight="1">
      <c r="A36" s="651" t="s">
        <v>308</v>
      </c>
      <c r="B36" s="655" t="s">
        <v>266</v>
      </c>
      <c r="C36" s="176">
        <v>3213</v>
      </c>
      <c r="D36" s="176" t="s">
        <v>9</v>
      </c>
      <c r="E36" s="104" t="s">
        <v>62</v>
      </c>
      <c r="F36" s="670">
        <f aca="true" t="shared" si="2" ref="F36:F41">H36+J36+L36+N36</f>
        <v>0</v>
      </c>
      <c r="G36" s="104" t="s">
        <v>62</v>
      </c>
      <c r="H36" s="104"/>
      <c r="I36" s="104" t="s">
        <v>62</v>
      </c>
      <c r="J36" s="104"/>
      <c r="K36" s="104" t="s">
        <v>62</v>
      </c>
      <c r="L36" s="104"/>
      <c r="M36" s="104" t="s">
        <v>62</v>
      </c>
      <c r="N36" s="104"/>
    </row>
    <row r="37" spans="1:14" ht="23.25" customHeight="1">
      <c r="A37" s="651" t="s">
        <v>309</v>
      </c>
      <c r="B37" s="655" t="s">
        <v>268</v>
      </c>
      <c r="C37" s="176">
        <v>3214</v>
      </c>
      <c r="D37" s="176" t="s">
        <v>9</v>
      </c>
      <c r="E37" s="104" t="s">
        <v>62</v>
      </c>
      <c r="F37" s="670">
        <f t="shared" si="2"/>
        <v>0</v>
      </c>
      <c r="G37" s="104" t="s">
        <v>62</v>
      </c>
      <c r="H37" s="104"/>
      <c r="I37" s="104" t="s">
        <v>62</v>
      </c>
      <c r="J37" s="104"/>
      <c r="K37" s="104" t="s">
        <v>62</v>
      </c>
      <c r="L37" s="104"/>
      <c r="M37" s="104" t="s">
        <v>62</v>
      </c>
      <c r="N37" s="104"/>
    </row>
    <row r="38" spans="1:14" ht="24" customHeight="1">
      <c r="A38" s="651" t="s">
        <v>310</v>
      </c>
      <c r="B38" s="655" t="s">
        <v>270</v>
      </c>
      <c r="C38" s="176">
        <v>3215</v>
      </c>
      <c r="D38" s="653" t="s">
        <v>225</v>
      </c>
      <c r="E38" s="671">
        <f>G38+I38+K38+M38</f>
        <v>0</v>
      </c>
      <c r="F38" s="670">
        <f t="shared" si="2"/>
        <v>0</v>
      </c>
      <c r="G38" s="104"/>
      <c r="H38" s="104"/>
      <c r="I38" s="104"/>
      <c r="J38" s="104"/>
      <c r="K38" s="104"/>
      <c r="L38" s="104"/>
      <c r="M38" s="104"/>
      <c r="N38" s="104"/>
    </row>
    <row r="39" spans="1:14" ht="22.5" customHeight="1">
      <c r="A39" s="651" t="s">
        <v>311</v>
      </c>
      <c r="B39" s="655" t="s">
        <v>272</v>
      </c>
      <c r="C39" s="176">
        <v>3216</v>
      </c>
      <c r="D39" s="653" t="s">
        <v>225</v>
      </c>
      <c r="E39" s="671">
        <f>G39+I39+K39+M39</f>
        <v>0</v>
      </c>
      <c r="F39" s="670">
        <f t="shared" si="2"/>
        <v>0</v>
      </c>
      <c r="G39" s="104"/>
      <c r="H39" s="104"/>
      <c r="I39" s="104"/>
      <c r="J39" s="104"/>
      <c r="K39" s="104"/>
      <c r="L39" s="104"/>
      <c r="M39" s="104"/>
      <c r="N39" s="104"/>
    </row>
    <row r="40" spans="1:14" ht="22.5" customHeight="1">
      <c r="A40" s="651" t="s">
        <v>312</v>
      </c>
      <c r="B40" s="655" t="s">
        <v>274</v>
      </c>
      <c r="C40" s="176">
        <v>3217</v>
      </c>
      <c r="D40" s="176" t="s">
        <v>9</v>
      </c>
      <c r="E40" s="651" t="s">
        <v>62</v>
      </c>
      <c r="F40" s="670">
        <f t="shared" si="2"/>
        <v>0</v>
      </c>
      <c r="G40" s="104" t="s">
        <v>62</v>
      </c>
      <c r="H40" s="104"/>
      <c r="I40" s="104" t="s">
        <v>62</v>
      </c>
      <c r="J40" s="104"/>
      <c r="K40" s="104" t="s">
        <v>62</v>
      </c>
      <c r="L40" s="104"/>
      <c r="M40" s="104" t="s">
        <v>62</v>
      </c>
      <c r="N40" s="104"/>
    </row>
    <row r="41" spans="1:14" ht="21.75" customHeight="1">
      <c r="A41" s="656" t="s">
        <v>313</v>
      </c>
      <c r="B41" s="657" t="s">
        <v>226</v>
      </c>
      <c r="C41" s="75">
        <v>3220</v>
      </c>
      <c r="D41" s="653" t="s">
        <v>225</v>
      </c>
      <c r="E41" s="671">
        <f>G41+I41+K41+M41</f>
        <v>0</v>
      </c>
      <c r="F41" s="670">
        <f t="shared" si="2"/>
        <v>0</v>
      </c>
      <c r="G41" s="651"/>
      <c r="H41" s="104"/>
      <c r="I41" s="658"/>
      <c r="J41" s="104"/>
      <c r="K41" s="658"/>
      <c r="L41" s="104"/>
      <c r="M41" s="658"/>
      <c r="N41" s="104"/>
    </row>
    <row r="42" spans="1:14" ht="45" customHeight="1">
      <c r="A42" s="656" t="s">
        <v>314</v>
      </c>
      <c r="B42" s="659" t="s">
        <v>277</v>
      </c>
      <c r="C42" s="176">
        <v>3230</v>
      </c>
      <c r="D42" s="653" t="s">
        <v>225</v>
      </c>
      <c r="E42" s="651"/>
      <c r="F42" s="670">
        <f>SUM(F43:F46)</f>
        <v>0</v>
      </c>
      <c r="G42" s="651"/>
      <c r="H42" s="670">
        <f>SUM(H43:H46)</f>
        <v>0</v>
      </c>
      <c r="I42" s="658"/>
      <c r="J42" s="670">
        <f>SUM(J43:J46)</f>
        <v>0</v>
      </c>
      <c r="K42" s="658"/>
      <c r="L42" s="670">
        <f>SUM(L43:L46)</f>
        <v>0</v>
      </c>
      <c r="M42" s="658"/>
      <c r="N42" s="670">
        <f>SUM(N43:N46)</f>
        <v>0</v>
      </c>
    </row>
    <row r="43" spans="1:14" ht="25.5" customHeight="1">
      <c r="A43" s="656" t="s">
        <v>315</v>
      </c>
      <c r="B43" s="660" t="s">
        <v>279</v>
      </c>
      <c r="C43" s="176">
        <v>3231</v>
      </c>
      <c r="D43" s="653" t="s">
        <v>225</v>
      </c>
      <c r="E43" s="671">
        <f aca="true" t="shared" si="3" ref="E43:F46">G43+I43+K43+M43</f>
        <v>0</v>
      </c>
      <c r="F43" s="670">
        <f t="shared" si="3"/>
        <v>0</v>
      </c>
      <c r="G43" s="651"/>
      <c r="H43" s="104"/>
      <c r="I43" s="658"/>
      <c r="J43" s="104"/>
      <c r="K43" s="658"/>
      <c r="L43" s="104"/>
      <c r="M43" s="658"/>
      <c r="N43" s="104"/>
    </row>
    <row r="44" spans="1:14" ht="25.5" customHeight="1">
      <c r="A44" s="656" t="s">
        <v>316</v>
      </c>
      <c r="B44" s="661" t="s">
        <v>281</v>
      </c>
      <c r="C44" s="176">
        <v>3232</v>
      </c>
      <c r="D44" s="653" t="s">
        <v>225</v>
      </c>
      <c r="E44" s="671">
        <f t="shared" si="3"/>
        <v>0</v>
      </c>
      <c r="F44" s="670">
        <f t="shared" si="3"/>
        <v>0</v>
      </c>
      <c r="G44" s="651"/>
      <c r="H44" s="104"/>
      <c r="I44" s="658"/>
      <c r="J44" s="104"/>
      <c r="K44" s="658"/>
      <c r="L44" s="104"/>
      <c r="M44" s="658"/>
      <c r="N44" s="104"/>
    </row>
    <row r="45" spans="1:14" ht="21.75" customHeight="1">
      <c r="A45" s="656" t="s">
        <v>317</v>
      </c>
      <c r="B45" s="655" t="s">
        <v>283</v>
      </c>
      <c r="C45" s="176">
        <v>3233</v>
      </c>
      <c r="D45" s="653" t="s">
        <v>225</v>
      </c>
      <c r="E45" s="671">
        <f t="shared" si="3"/>
        <v>0</v>
      </c>
      <c r="F45" s="670">
        <f t="shared" si="3"/>
        <v>0</v>
      </c>
      <c r="G45" s="651"/>
      <c r="H45" s="104"/>
      <c r="I45" s="658"/>
      <c r="J45" s="104"/>
      <c r="K45" s="658"/>
      <c r="L45" s="104"/>
      <c r="M45" s="658"/>
      <c r="N45" s="104"/>
    </row>
    <row r="46" spans="1:14" ht="21" customHeight="1">
      <c r="A46" s="656" t="s">
        <v>318</v>
      </c>
      <c r="B46" s="655" t="s">
        <v>285</v>
      </c>
      <c r="C46" s="176">
        <v>3234</v>
      </c>
      <c r="D46" s="653" t="s">
        <v>225</v>
      </c>
      <c r="E46" s="671">
        <f t="shared" si="3"/>
        <v>0</v>
      </c>
      <c r="F46" s="670">
        <f t="shared" si="3"/>
        <v>0</v>
      </c>
      <c r="G46" s="651"/>
      <c r="H46" s="104"/>
      <c r="I46" s="658"/>
      <c r="J46" s="104"/>
      <c r="K46" s="658"/>
      <c r="L46" s="104"/>
      <c r="M46" s="658"/>
      <c r="N46" s="104"/>
    </row>
    <row r="47" spans="1:14" ht="45" customHeight="1">
      <c r="A47" s="656" t="s">
        <v>319</v>
      </c>
      <c r="B47" s="657" t="s">
        <v>287</v>
      </c>
      <c r="C47" s="176">
        <v>3240</v>
      </c>
      <c r="D47" s="176" t="s">
        <v>9</v>
      </c>
      <c r="E47" s="651" t="s">
        <v>62</v>
      </c>
      <c r="F47" s="104"/>
      <c r="G47" s="104" t="s">
        <v>62</v>
      </c>
      <c r="H47" s="104"/>
      <c r="I47" s="104" t="s">
        <v>62</v>
      </c>
      <c r="J47" s="104"/>
      <c r="K47" s="104" t="s">
        <v>62</v>
      </c>
      <c r="L47" s="104"/>
      <c r="M47" s="104" t="s">
        <v>62</v>
      </c>
      <c r="N47" s="104"/>
    </row>
    <row r="48" spans="1:256" s="37" customFormat="1" ht="33" customHeight="1">
      <c r="A48" s="656" t="s">
        <v>320</v>
      </c>
      <c r="B48" s="657" t="s">
        <v>289</v>
      </c>
      <c r="C48" s="176">
        <v>3250</v>
      </c>
      <c r="D48" s="176" t="s">
        <v>9</v>
      </c>
      <c r="E48" s="651" t="s">
        <v>62</v>
      </c>
      <c r="F48" s="670">
        <f>F49+F50+F51</f>
        <v>0</v>
      </c>
      <c r="G48" s="104" t="s">
        <v>62</v>
      </c>
      <c r="H48" s="670">
        <f>H49+H50+H51</f>
        <v>0</v>
      </c>
      <c r="I48" s="104" t="s">
        <v>62</v>
      </c>
      <c r="J48" s="670">
        <f>J49+J50+J51</f>
        <v>0</v>
      </c>
      <c r="K48" s="104" t="s">
        <v>62</v>
      </c>
      <c r="L48" s="670">
        <f>L49+L50+L51</f>
        <v>0</v>
      </c>
      <c r="M48" s="104" t="s">
        <v>62</v>
      </c>
      <c r="N48" s="670">
        <f>N49+N50+N51</f>
        <v>0</v>
      </c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75"/>
      <c r="AG48" s="675"/>
      <c r="AH48" s="675"/>
      <c r="AI48" s="675"/>
      <c r="AJ48" s="675"/>
      <c r="AK48" s="675"/>
      <c r="AL48" s="675"/>
      <c r="AM48" s="675"/>
      <c r="AN48" s="675"/>
      <c r="AO48" s="675"/>
      <c r="AP48" s="675"/>
      <c r="AQ48" s="675"/>
      <c r="AR48" s="675"/>
      <c r="AS48" s="675"/>
      <c r="AT48" s="675"/>
      <c r="AU48" s="675"/>
      <c r="AV48" s="675"/>
      <c r="AW48" s="675"/>
      <c r="AX48" s="675"/>
      <c r="AY48" s="675"/>
      <c r="AZ48" s="675"/>
      <c r="BA48" s="675"/>
      <c r="BB48" s="675"/>
      <c r="BC48" s="675"/>
      <c r="BD48" s="675"/>
      <c r="BE48" s="675"/>
      <c r="BF48" s="675"/>
      <c r="BG48" s="675"/>
      <c r="BH48" s="675"/>
      <c r="BI48" s="675"/>
      <c r="BJ48" s="675"/>
      <c r="BK48" s="675"/>
      <c r="BL48" s="675"/>
      <c r="BM48" s="675"/>
      <c r="BN48" s="675"/>
      <c r="BO48" s="675"/>
      <c r="BP48" s="675"/>
      <c r="BQ48" s="675"/>
      <c r="BR48" s="675"/>
      <c r="BS48" s="675"/>
      <c r="BT48" s="675"/>
      <c r="BU48" s="675"/>
      <c r="BV48" s="675"/>
      <c r="BW48" s="675"/>
      <c r="BX48" s="675"/>
      <c r="BY48" s="675"/>
      <c r="BZ48" s="675"/>
      <c r="CA48" s="675"/>
      <c r="CB48" s="675"/>
      <c r="CC48" s="675"/>
      <c r="CD48" s="675"/>
      <c r="CE48" s="675"/>
      <c r="CF48" s="675"/>
      <c r="CG48" s="675"/>
      <c r="CH48" s="675"/>
      <c r="CI48" s="675"/>
      <c r="CJ48" s="675"/>
      <c r="CK48" s="675"/>
      <c r="CL48" s="675"/>
      <c r="CM48" s="675"/>
      <c r="CN48" s="675"/>
      <c r="CO48" s="675"/>
      <c r="CP48" s="675"/>
      <c r="CQ48" s="675"/>
      <c r="CR48" s="675"/>
      <c r="CS48" s="675"/>
      <c r="CT48" s="675"/>
      <c r="CU48" s="675"/>
      <c r="CV48" s="675"/>
      <c r="CW48" s="675"/>
      <c r="CX48" s="675"/>
      <c r="CY48" s="675"/>
      <c r="CZ48" s="675"/>
      <c r="DA48" s="675"/>
      <c r="DB48" s="675"/>
      <c r="DC48" s="675"/>
      <c r="DD48" s="675"/>
      <c r="DE48" s="675"/>
      <c r="DF48" s="675"/>
      <c r="DG48" s="675"/>
      <c r="DH48" s="675"/>
      <c r="DI48" s="675"/>
      <c r="DJ48" s="675"/>
      <c r="DK48" s="675"/>
      <c r="DL48" s="675"/>
      <c r="DM48" s="675"/>
      <c r="DN48" s="675"/>
      <c r="DO48" s="675"/>
      <c r="DP48" s="675"/>
      <c r="DQ48" s="675"/>
      <c r="DR48" s="675"/>
      <c r="DS48" s="675"/>
      <c r="DT48" s="675"/>
      <c r="DU48" s="675"/>
      <c r="DV48" s="675"/>
      <c r="DW48" s="675"/>
      <c r="DX48" s="675"/>
      <c r="DY48" s="675"/>
      <c r="DZ48" s="675"/>
      <c r="EA48" s="675"/>
      <c r="EB48" s="675"/>
      <c r="EC48" s="675"/>
      <c r="ED48" s="675"/>
      <c r="EE48" s="675"/>
      <c r="EF48" s="675"/>
      <c r="EG48" s="675"/>
      <c r="EH48" s="675"/>
      <c r="EI48" s="675"/>
      <c r="EJ48" s="675"/>
      <c r="EK48" s="675"/>
      <c r="EL48" s="675"/>
      <c r="EM48" s="675"/>
      <c r="EN48" s="675"/>
      <c r="EO48" s="675"/>
      <c r="EP48" s="675"/>
      <c r="EQ48" s="675"/>
      <c r="ER48" s="675"/>
      <c r="ES48" s="675"/>
      <c r="ET48" s="675"/>
      <c r="EU48" s="675"/>
      <c r="EV48" s="675"/>
      <c r="EW48" s="675"/>
      <c r="EX48" s="675"/>
      <c r="EY48" s="675"/>
      <c r="EZ48" s="675"/>
      <c r="FA48" s="675"/>
      <c r="FB48" s="675"/>
      <c r="FC48" s="675"/>
      <c r="FD48" s="675"/>
      <c r="FE48" s="675"/>
      <c r="FF48" s="675"/>
      <c r="FG48" s="675"/>
      <c r="FH48" s="675"/>
      <c r="FI48" s="675"/>
      <c r="FJ48" s="675"/>
      <c r="FK48" s="675"/>
      <c r="FL48" s="675"/>
      <c r="FM48" s="675"/>
      <c r="FN48" s="675"/>
      <c r="FO48" s="675"/>
      <c r="FP48" s="675"/>
      <c r="FQ48" s="675"/>
      <c r="FR48" s="675"/>
      <c r="FS48" s="675"/>
      <c r="FT48" s="675"/>
      <c r="FU48" s="675"/>
      <c r="FV48" s="675"/>
      <c r="FW48" s="675"/>
      <c r="FX48" s="675"/>
      <c r="FY48" s="675"/>
      <c r="FZ48" s="675"/>
      <c r="GA48" s="675"/>
      <c r="GB48" s="675"/>
      <c r="GC48" s="675"/>
      <c r="GD48" s="675"/>
      <c r="GE48" s="675"/>
      <c r="GF48" s="675"/>
      <c r="GG48" s="675"/>
      <c r="GH48" s="675"/>
      <c r="GI48" s="675"/>
      <c r="GJ48" s="675"/>
      <c r="GK48" s="675"/>
      <c r="GL48" s="675"/>
      <c r="GM48" s="675"/>
      <c r="GN48" s="675"/>
      <c r="GO48" s="675"/>
      <c r="GP48" s="675"/>
      <c r="GQ48" s="675"/>
      <c r="GR48" s="675"/>
      <c r="GS48" s="675"/>
      <c r="GT48" s="675"/>
      <c r="GU48" s="675"/>
      <c r="GV48" s="675"/>
      <c r="GW48" s="675"/>
      <c r="GX48" s="675"/>
      <c r="GY48" s="675"/>
      <c r="GZ48" s="675"/>
      <c r="HA48" s="675"/>
      <c r="HB48" s="675"/>
      <c r="HC48" s="675"/>
      <c r="HD48" s="675"/>
      <c r="HE48" s="675"/>
      <c r="HF48" s="675"/>
      <c r="HG48" s="675"/>
      <c r="HH48" s="675"/>
      <c r="HI48" s="675"/>
      <c r="HJ48" s="675"/>
      <c r="HK48" s="675"/>
      <c r="HL48" s="675"/>
      <c r="HM48" s="675"/>
      <c r="HN48" s="675"/>
      <c r="HO48" s="675"/>
      <c r="HP48" s="675"/>
      <c r="HQ48" s="675"/>
      <c r="HR48" s="675"/>
      <c r="HS48" s="675"/>
      <c r="HT48" s="675"/>
      <c r="HU48" s="675"/>
      <c r="HV48" s="675"/>
      <c r="HW48" s="675"/>
      <c r="HX48" s="675"/>
      <c r="HY48" s="675"/>
      <c r="HZ48" s="675"/>
      <c r="IA48" s="675"/>
      <c r="IB48" s="675"/>
      <c r="IC48" s="675"/>
      <c r="ID48" s="675"/>
      <c r="IE48" s="675"/>
      <c r="IF48" s="675"/>
      <c r="IG48" s="675"/>
      <c r="IH48" s="675"/>
      <c r="II48" s="675"/>
      <c r="IJ48" s="675"/>
      <c r="IK48" s="675"/>
      <c r="IL48" s="675"/>
      <c r="IM48" s="675"/>
      <c r="IN48" s="675"/>
      <c r="IO48" s="675"/>
      <c r="IP48" s="675"/>
      <c r="IQ48" s="675"/>
      <c r="IR48" s="675"/>
      <c r="IS48" s="675"/>
      <c r="IT48" s="675"/>
      <c r="IU48" s="675"/>
      <c r="IV48" s="675"/>
    </row>
    <row r="49" spans="1:256" s="37" customFormat="1" ht="30.75" customHeight="1">
      <c r="A49" s="656" t="s">
        <v>321</v>
      </c>
      <c r="B49" s="661" t="s">
        <v>291</v>
      </c>
      <c r="C49" s="176">
        <v>3251</v>
      </c>
      <c r="D49" s="176" t="s">
        <v>9</v>
      </c>
      <c r="E49" s="651" t="s">
        <v>62</v>
      </c>
      <c r="F49" s="670">
        <f>H49+J49+L49+N49</f>
        <v>0</v>
      </c>
      <c r="G49" s="104" t="s">
        <v>62</v>
      </c>
      <c r="H49" s="104"/>
      <c r="I49" s="104" t="s">
        <v>62</v>
      </c>
      <c r="J49" s="104"/>
      <c r="K49" s="104" t="s">
        <v>62</v>
      </c>
      <c r="L49" s="104"/>
      <c r="M49" s="104" t="s">
        <v>62</v>
      </c>
      <c r="N49" s="104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675"/>
      <c r="AK49" s="675"/>
      <c r="AL49" s="675"/>
      <c r="AM49" s="675"/>
      <c r="AN49" s="675"/>
      <c r="AO49" s="675"/>
      <c r="AP49" s="675"/>
      <c r="AQ49" s="675"/>
      <c r="AR49" s="675"/>
      <c r="AS49" s="675"/>
      <c r="AT49" s="675"/>
      <c r="AU49" s="675"/>
      <c r="AV49" s="675"/>
      <c r="AW49" s="675"/>
      <c r="AX49" s="675"/>
      <c r="AY49" s="675"/>
      <c r="AZ49" s="675"/>
      <c r="BA49" s="675"/>
      <c r="BB49" s="675"/>
      <c r="BC49" s="675"/>
      <c r="BD49" s="675"/>
      <c r="BE49" s="675"/>
      <c r="BF49" s="675"/>
      <c r="BG49" s="675"/>
      <c r="BH49" s="675"/>
      <c r="BI49" s="675"/>
      <c r="BJ49" s="675"/>
      <c r="BK49" s="675"/>
      <c r="BL49" s="675"/>
      <c r="BM49" s="675"/>
      <c r="BN49" s="675"/>
      <c r="BO49" s="675"/>
      <c r="BP49" s="675"/>
      <c r="BQ49" s="675"/>
      <c r="BR49" s="675"/>
      <c r="BS49" s="675"/>
      <c r="BT49" s="675"/>
      <c r="BU49" s="675"/>
      <c r="BV49" s="675"/>
      <c r="BW49" s="675"/>
      <c r="BX49" s="675"/>
      <c r="BY49" s="675"/>
      <c r="BZ49" s="675"/>
      <c r="CA49" s="675"/>
      <c r="CB49" s="675"/>
      <c r="CC49" s="675"/>
      <c r="CD49" s="675"/>
      <c r="CE49" s="675"/>
      <c r="CF49" s="675"/>
      <c r="CG49" s="675"/>
      <c r="CH49" s="675"/>
      <c r="CI49" s="675"/>
      <c r="CJ49" s="675"/>
      <c r="CK49" s="675"/>
      <c r="CL49" s="675"/>
      <c r="CM49" s="675"/>
      <c r="CN49" s="675"/>
      <c r="CO49" s="675"/>
      <c r="CP49" s="675"/>
      <c r="CQ49" s="675"/>
      <c r="CR49" s="675"/>
      <c r="CS49" s="675"/>
      <c r="CT49" s="675"/>
      <c r="CU49" s="675"/>
      <c r="CV49" s="675"/>
      <c r="CW49" s="675"/>
      <c r="CX49" s="675"/>
      <c r="CY49" s="675"/>
      <c r="CZ49" s="675"/>
      <c r="DA49" s="675"/>
      <c r="DB49" s="675"/>
      <c r="DC49" s="675"/>
      <c r="DD49" s="675"/>
      <c r="DE49" s="675"/>
      <c r="DF49" s="675"/>
      <c r="DG49" s="675"/>
      <c r="DH49" s="675"/>
      <c r="DI49" s="675"/>
      <c r="DJ49" s="675"/>
      <c r="DK49" s="675"/>
      <c r="DL49" s="675"/>
      <c r="DM49" s="675"/>
      <c r="DN49" s="675"/>
      <c r="DO49" s="675"/>
      <c r="DP49" s="675"/>
      <c r="DQ49" s="675"/>
      <c r="DR49" s="675"/>
      <c r="DS49" s="675"/>
      <c r="DT49" s="675"/>
      <c r="DU49" s="675"/>
      <c r="DV49" s="675"/>
      <c r="DW49" s="675"/>
      <c r="DX49" s="675"/>
      <c r="DY49" s="675"/>
      <c r="DZ49" s="675"/>
      <c r="EA49" s="675"/>
      <c r="EB49" s="675"/>
      <c r="EC49" s="675"/>
      <c r="ED49" s="675"/>
      <c r="EE49" s="675"/>
      <c r="EF49" s="675"/>
      <c r="EG49" s="675"/>
      <c r="EH49" s="675"/>
      <c r="EI49" s="675"/>
      <c r="EJ49" s="675"/>
      <c r="EK49" s="675"/>
      <c r="EL49" s="675"/>
      <c r="EM49" s="675"/>
      <c r="EN49" s="675"/>
      <c r="EO49" s="675"/>
      <c r="EP49" s="675"/>
      <c r="EQ49" s="675"/>
      <c r="ER49" s="675"/>
      <c r="ES49" s="675"/>
      <c r="ET49" s="675"/>
      <c r="EU49" s="675"/>
      <c r="EV49" s="675"/>
      <c r="EW49" s="675"/>
      <c r="EX49" s="675"/>
      <c r="EY49" s="675"/>
      <c r="EZ49" s="675"/>
      <c r="FA49" s="675"/>
      <c r="FB49" s="675"/>
      <c r="FC49" s="675"/>
      <c r="FD49" s="675"/>
      <c r="FE49" s="675"/>
      <c r="FF49" s="675"/>
      <c r="FG49" s="675"/>
      <c r="FH49" s="675"/>
      <c r="FI49" s="675"/>
      <c r="FJ49" s="675"/>
      <c r="FK49" s="675"/>
      <c r="FL49" s="675"/>
      <c r="FM49" s="675"/>
      <c r="FN49" s="675"/>
      <c r="FO49" s="675"/>
      <c r="FP49" s="675"/>
      <c r="FQ49" s="675"/>
      <c r="FR49" s="675"/>
      <c r="FS49" s="675"/>
      <c r="FT49" s="675"/>
      <c r="FU49" s="675"/>
      <c r="FV49" s="675"/>
      <c r="FW49" s="675"/>
      <c r="FX49" s="675"/>
      <c r="FY49" s="675"/>
      <c r="FZ49" s="675"/>
      <c r="GA49" s="675"/>
      <c r="GB49" s="675"/>
      <c r="GC49" s="675"/>
      <c r="GD49" s="675"/>
      <c r="GE49" s="675"/>
      <c r="GF49" s="675"/>
      <c r="GG49" s="675"/>
      <c r="GH49" s="675"/>
      <c r="GI49" s="675"/>
      <c r="GJ49" s="675"/>
      <c r="GK49" s="675"/>
      <c r="GL49" s="675"/>
      <c r="GM49" s="675"/>
      <c r="GN49" s="675"/>
      <c r="GO49" s="675"/>
      <c r="GP49" s="675"/>
      <c r="GQ49" s="675"/>
      <c r="GR49" s="675"/>
      <c r="GS49" s="675"/>
      <c r="GT49" s="675"/>
      <c r="GU49" s="675"/>
      <c r="GV49" s="675"/>
      <c r="GW49" s="675"/>
      <c r="GX49" s="675"/>
      <c r="GY49" s="675"/>
      <c r="GZ49" s="675"/>
      <c r="HA49" s="675"/>
      <c r="HB49" s="675"/>
      <c r="HC49" s="675"/>
      <c r="HD49" s="675"/>
      <c r="HE49" s="675"/>
      <c r="HF49" s="675"/>
      <c r="HG49" s="675"/>
      <c r="HH49" s="675"/>
      <c r="HI49" s="675"/>
      <c r="HJ49" s="675"/>
      <c r="HK49" s="675"/>
      <c r="HL49" s="675"/>
      <c r="HM49" s="675"/>
      <c r="HN49" s="675"/>
      <c r="HO49" s="675"/>
      <c r="HP49" s="675"/>
      <c r="HQ49" s="675"/>
      <c r="HR49" s="675"/>
      <c r="HS49" s="675"/>
      <c r="HT49" s="675"/>
      <c r="HU49" s="675"/>
      <c r="HV49" s="675"/>
      <c r="HW49" s="675"/>
      <c r="HX49" s="675"/>
      <c r="HY49" s="675"/>
      <c r="HZ49" s="675"/>
      <c r="IA49" s="675"/>
      <c r="IB49" s="675"/>
      <c r="IC49" s="675"/>
      <c r="ID49" s="675"/>
      <c r="IE49" s="675"/>
      <c r="IF49" s="675"/>
      <c r="IG49" s="675"/>
      <c r="IH49" s="675"/>
      <c r="II49" s="675"/>
      <c r="IJ49" s="675"/>
      <c r="IK49" s="675"/>
      <c r="IL49" s="675"/>
      <c r="IM49" s="675"/>
      <c r="IN49" s="675"/>
      <c r="IO49" s="675"/>
      <c r="IP49" s="675"/>
      <c r="IQ49" s="675"/>
      <c r="IR49" s="675"/>
      <c r="IS49" s="675"/>
      <c r="IT49" s="675"/>
      <c r="IU49" s="675"/>
      <c r="IV49" s="675"/>
    </row>
    <row r="50" spans="1:256" s="37" customFormat="1" ht="23.25" customHeight="1">
      <c r="A50" s="656" t="s">
        <v>322</v>
      </c>
      <c r="B50" s="661" t="s">
        <v>293</v>
      </c>
      <c r="C50" s="176">
        <v>3252</v>
      </c>
      <c r="D50" s="176" t="s">
        <v>23</v>
      </c>
      <c r="E50" s="670">
        <f>G50+I50+K50+M50</f>
        <v>0</v>
      </c>
      <c r="F50" s="670">
        <f>H50+J50+L50+N50</f>
        <v>0</v>
      </c>
      <c r="G50" s="104"/>
      <c r="H50" s="104"/>
      <c r="I50" s="104"/>
      <c r="J50" s="104"/>
      <c r="K50" s="104"/>
      <c r="L50" s="104"/>
      <c r="M50" s="104"/>
      <c r="N50" s="104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5"/>
      <c r="AK50" s="675"/>
      <c r="AL50" s="675"/>
      <c r="AM50" s="675"/>
      <c r="AN50" s="675"/>
      <c r="AO50" s="675"/>
      <c r="AP50" s="675"/>
      <c r="AQ50" s="675"/>
      <c r="AR50" s="675"/>
      <c r="AS50" s="675"/>
      <c r="AT50" s="675"/>
      <c r="AU50" s="675"/>
      <c r="AV50" s="675"/>
      <c r="AW50" s="675"/>
      <c r="AX50" s="675"/>
      <c r="AY50" s="675"/>
      <c r="AZ50" s="675"/>
      <c r="BA50" s="675"/>
      <c r="BB50" s="675"/>
      <c r="BC50" s="675"/>
      <c r="BD50" s="675"/>
      <c r="BE50" s="675"/>
      <c r="BF50" s="675"/>
      <c r="BG50" s="675"/>
      <c r="BH50" s="675"/>
      <c r="BI50" s="675"/>
      <c r="BJ50" s="675"/>
      <c r="BK50" s="675"/>
      <c r="BL50" s="675"/>
      <c r="BM50" s="675"/>
      <c r="BN50" s="675"/>
      <c r="BO50" s="675"/>
      <c r="BP50" s="675"/>
      <c r="BQ50" s="675"/>
      <c r="BR50" s="675"/>
      <c r="BS50" s="675"/>
      <c r="BT50" s="675"/>
      <c r="BU50" s="675"/>
      <c r="BV50" s="675"/>
      <c r="BW50" s="675"/>
      <c r="BX50" s="675"/>
      <c r="BY50" s="675"/>
      <c r="BZ50" s="675"/>
      <c r="CA50" s="675"/>
      <c r="CB50" s="675"/>
      <c r="CC50" s="675"/>
      <c r="CD50" s="675"/>
      <c r="CE50" s="675"/>
      <c r="CF50" s="675"/>
      <c r="CG50" s="675"/>
      <c r="CH50" s="675"/>
      <c r="CI50" s="675"/>
      <c r="CJ50" s="675"/>
      <c r="CK50" s="675"/>
      <c r="CL50" s="675"/>
      <c r="CM50" s="675"/>
      <c r="CN50" s="675"/>
      <c r="CO50" s="675"/>
      <c r="CP50" s="675"/>
      <c r="CQ50" s="675"/>
      <c r="CR50" s="675"/>
      <c r="CS50" s="675"/>
      <c r="CT50" s="675"/>
      <c r="CU50" s="675"/>
      <c r="CV50" s="675"/>
      <c r="CW50" s="675"/>
      <c r="CX50" s="675"/>
      <c r="CY50" s="675"/>
      <c r="CZ50" s="675"/>
      <c r="DA50" s="675"/>
      <c r="DB50" s="675"/>
      <c r="DC50" s="675"/>
      <c r="DD50" s="675"/>
      <c r="DE50" s="675"/>
      <c r="DF50" s="675"/>
      <c r="DG50" s="675"/>
      <c r="DH50" s="675"/>
      <c r="DI50" s="675"/>
      <c r="DJ50" s="675"/>
      <c r="DK50" s="675"/>
      <c r="DL50" s="675"/>
      <c r="DM50" s="675"/>
      <c r="DN50" s="675"/>
      <c r="DO50" s="675"/>
      <c r="DP50" s="675"/>
      <c r="DQ50" s="675"/>
      <c r="DR50" s="675"/>
      <c r="DS50" s="675"/>
      <c r="DT50" s="675"/>
      <c r="DU50" s="675"/>
      <c r="DV50" s="675"/>
      <c r="DW50" s="675"/>
      <c r="DX50" s="675"/>
      <c r="DY50" s="675"/>
      <c r="DZ50" s="675"/>
      <c r="EA50" s="675"/>
      <c r="EB50" s="675"/>
      <c r="EC50" s="675"/>
      <c r="ED50" s="675"/>
      <c r="EE50" s="675"/>
      <c r="EF50" s="675"/>
      <c r="EG50" s="675"/>
      <c r="EH50" s="675"/>
      <c r="EI50" s="675"/>
      <c r="EJ50" s="675"/>
      <c r="EK50" s="675"/>
      <c r="EL50" s="675"/>
      <c r="EM50" s="675"/>
      <c r="EN50" s="675"/>
      <c r="EO50" s="675"/>
      <c r="EP50" s="675"/>
      <c r="EQ50" s="675"/>
      <c r="ER50" s="675"/>
      <c r="ES50" s="675"/>
      <c r="ET50" s="675"/>
      <c r="EU50" s="675"/>
      <c r="EV50" s="675"/>
      <c r="EW50" s="675"/>
      <c r="EX50" s="675"/>
      <c r="EY50" s="675"/>
      <c r="EZ50" s="675"/>
      <c r="FA50" s="675"/>
      <c r="FB50" s="675"/>
      <c r="FC50" s="675"/>
      <c r="FD50" s="675"/>
      <c r="FE50" s="675"/>
      <c r="FF50" s="675"/>
      <c r="FG50" s="675"/>
      <c r="FH50" s="675"/>
      <c r="FI50" s="675"/>
      <c r="FJ50" s="675"/>
      <c r="FK50" s="675"/>
      <c r="FL50" s="675"/>
      <c r="FM50" s="675"/>
      <c r="FN50" s="675"/>
      <c r="FO50" s="675"/>
      <c r="FP50" s="675"/>
      <c r="FQ50" s="675"/>
      <c r="FR50" s="675"/>
      <c r="FS50" s="675"/>
      <c r="FT50" s="675"/>
      <c r="FU50" s="675"/>
      <c r="FV50" s="675"/>
      <c r="FW50" s="675"/>
      <c r="FX50" s="675"/>
      <c r="FY50" s="675"/>
      <c r="FZ50" s="675"/>
      <c r="GA50" s="675"/>
      <c r="GB50" s="675"/>
      <c r="GC50" s="675"/>
      <c r="GD50" s="675"/>
      <c r="GE50" s="675"/>
      <c r="GF50" s="675"/>
      <c r="GG50" s="675"/>
      <c r="GH50" s="675"/>
      <c r="GI50" s="675"/>
      <c r="GJ50" s="675"/>
      <c r="GK50" s="675"/>
      <c r="GL50" s="675"/>
      <c r="GM50" s="675"/>
      <c r="GN50" s="675"/>
      <c r="GO50" s="675"/>
      <c r="GP50" s="675"/>
      <c r="GQ50" s="675"/>
      <c r="GR50" s="675"/>
      <c r="GS50" s="675"/>
      <c r="GT50" s="675"/>
      <c r="GU50" s="675"/>
      <c r="GV50" s="675"/>
      <c r="GW50" s="675"/>
      <c r="GX50" s="675"/>
      <c r="GY50" s="675"/>
      <c r="GZ50" s="675"/>
      <c r="HA50" s="675"/>
      <c r="HB50" s="675"/>
      <c r="HC50" s="675"/>
      <c r="HD50" s="675"/>
      <c r="HE50" s="675"/>
      <c r="HF50" s="675"/>
      <c r="HG50" s="675"/>
      <c r="HH50" s="675"/>
      <c r="HI50" s="675"/>
      <c r="HJ50" s="675"/>
      <c r="HK50" s="675"/>
      <c r="HL50" s="675"/>
      <c r="HM50" s="675"/>
      <c r="HN50" s="675"/>
      <c r="HO50" s="675"/>
      <c r="HP50" s="675"/>
      <c r="HQ50" s="675"/>
      <c r="HR50" s="675"/>
      <c r="HS50" s="675"/>
      <c r="HT50" s="675"/>
      <c r="HU50" s="675"/>
      <c r="HV50" s="675"/>
      <c r="HW50" s="675"/>
      <c r="HX50" s="675"/>
      <c r="HY50" s="675"/>
      <c r="HZ50" s="675"/>
      <c r="IA50" s="675"/>
      <c r="IB50" s="675"/>
      <c r="IC50" s="675"/>
      <c r="ID50" s="675"/>
      <c r="IE50" s="675"/>
      <c r="IF50" s="675"/>
      <c r="IG50" s="675"/>
      <c r="IH50" s="675"/>
      <c r="II50" s="675"/>
      <c r="IJ50" s="675"/>
      <c r="IK50" s="675"/>
      <c r="IL50" s="675"/>
      <c r="IM50" s="675"/>
      <c r="IN50" s="675"/>
      <c r="IO50" s="675"/>
      <c r="IP50" s="675"/>
      <c r="IQ50" s="675"/>
      <c r="IR50" s="675"/>
      <c r="IS50" s="675"/>
      <c r="IT50" s="675"/>
      <c r="IU50" s="675"/>
      <c r="IV50" s="675"/>
    </row>
    <row r="51" spans="1:256" s="37" customFormat="1" ht="22.5" customHeight="1">
      <c r="A51" s="656" t="s">
        <v>323</v>
      </c>
      <c r="B51" s="661" t="s">
        <v>295</v>
      </c>
      <c r="C51" s="176">
        <v>3253</v>
      </c>
      <c r="D51" s="176" t="s">
        <v>23</v>
      </c>
      <c r="E51" s="670">
        <f>G51+I51+K51+M51</f>
        <v>0</v>
      </c>
      <c r="F51" s="670">
        <f>H51+J51+L51+N51</f>
        <v>0</v>
      </c>
      <c r="G51" s="104"/>
      <c r="H51" s="104"/>
      <c r="I51" s="104"/>
      <c r="J51" s="104"/>
      <c r="K51" s="104"/>
      <c r="L51" s="104"/>
      <c r="M51" s="104"/>
      <c r="N51" s="104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675"/>
      <c r="Z51" s="675"/>
      <c r="AA51" s="675"/>
      <c r="AB51" s="675"/>
      <c r="AC51" s="675"/>
      <c r="AD51" s="675"/>
      <c r="AE51" s="675"/>
      <c r="AF51" s="675"/>
      <c r="AG51" s="675"/>
      <c r="AH51" s="675"/>
      <c r="AI51" s="675"/>
      <c r="AJ51" s="675"/>
      <c r="AK51" s="675"/>
      <c r="AL51" s="675"/>
      <c r="AM51" s="675"/>
      <c r="AN51" s="675"/>
      <c r="AO51" s="675"/>
      <c r="AP51" s="675"/>
      <c r="AQ51" s="675"/>
      <c r="AR51" s="675"/>
      <c r="AS51" s="675"/>
      <c r="AT51" s="675"/>
      <c r="AU51" s="675"/>
      <c r="AV51" s="675"/>
      <c r="AW51" s="675"/>
      <c r="AX51" s="675"/>
      <c r="AY51" s="675"/>
      <c r="AZ51" s="675"/>
      <c r="BA51" s="675"/>
      <c r="BB51" s="675"/>
      <c r="BC51" s="675"/>
      <c r="BD51" s="675"/>
      <c r="BE51" s="675"/>
      <c r="BF51" s="675"/>
      <c r="BG51" s="675"/>
      <c r="BH51" s="675"/>
      <c r="BI51" s="675"/>
      <c r="BJ51" s="675"/>
      <c r="BK51" s="675"/>
      <c r="BL51" s="675"/>
      <c r="BM51" s="675"/>
      <c r="BN51" s="675"/>
      <c r="BO51" s="675"/>
      <c r="BP51" s="675"/>
      <c r="BQ51" s="675"/>
      <c r="BR51" s="675"/>
      <c r="BS51" s="675"/>
      <c r="BT51" s="675"/>
      <c r="BU51" s="675"/>
      <c r="BV51" s="675"/>
      <c r="BW51" s="675"/>
      <c r="BX51" s="675"/>
      <c r="BY51" s="675"/>
      <c r="BZ51" s="675"/>
      <c r="CA51" s="675"/>
      <c r="CB51" s="675"/>
      <c r="CC51" s="675"/>
      <c r="CD51" s="675"/>
      <c r="CE51" s="675"/>
      <c r="CF51" s="675"/>
      <c r="CG51" s="675"/>
      <c r="CH51" s="675"/>
      <c r="CI51" s="675"/>
      <c r="CJ51" s="675"/>
      <c r="CK51" s="675"/>
      <c r="CL51" s="675"/>
      <c r="CM51" s="675"/>
      <c r="CN51" s="675"/>
      <c r="CO51" s="675"/>
      <c r="CP51" s="675"/>
      <c r="CQ51" s="675"/>
      <c r="CR51" s="675"/>
      <c r="CS51" s="675"/>
      <c r="CT51" s="675"/>
      <c r="CU51" s="675"/>
      <c r="CV51" s="675"/>
      <c r="CW51" s="675"/>
      <c r="CX51" s="675"/>
      <c r="CY51" s="675"/>
      <c r="CZ51" s="675"/>
      <c r="DA51" s="675"/>
      <c r="DB51" s="675"/>
      <c r="DC51" s="675"/>
      <c r="DD51" s="675"/>
      <c r="DE51" s="675"/>
      <c r="DF51" s="675"/>
      <c r="DG51" s="675"/>
      <c r="DH51" s="675"/>
      <c r="DI51" s="675"/>
      <c r="DJ51" s="675"/>
      <c r="DK51" s="675"/>
      <c r="DL51" s="675"/>
      <c r="DM51" s="675"/>
      <c r="DN51" s="675"/>
      <c r="DO51" s="675"/>
      <c r="DP51" s="675"/>
      <c r="DQ51" s="675"/>
      <c r="DR51" s="675"/>
      <c r="DS51" s="675"/>
      <c r="DT51" s="675"/>
      <c r="DU51" s="675"/>
      <c r="DV51" s="675"/>
      <c r="DW51" s="675"/>
      <c r="DX51" s="675"/>
      <c r="DY51" s="675"/>
      <c r="DZ51" s="675"/>
      <c r="EA51" s="675"/>
      <c r="EB51" s="675"/>
      <c r="EC51" s="675"/>
      <c r="ED51" s="675"/>
      <c r="EE51" s="675"/>
      <c r="EF51" s="675"/>
      <c r="EG51" s="675"/>
      <c r="EH51" s="675"/>
      <c r="EI51" s="675"/>
      <c r="EJ51" s="675"/>
      <c r="EK51" s="675"/>
      <c r="EL51" s="675"/>
      <c r="EM51" s="675"/>
      <c r="EN51" s="675"/>
      <c r="EO51" s="675"/>
      <c r="EP51" s="675"/>
      <c r="EQ51" s="675"/>
      <c r="ER51" s="675"/>
      <c r="ES51" s="675"/>
      <c r="ET51" s="675"/>
      <c r="EU51" s="675"/>
      <c r="EV51" s="675"/>
      <c r="EW51" s="675"/>
      <c r="EX51" s="675"/>
      <c r="EY51" s="675"/>
      <c r="EZ51" s="675"/>
      <c r="FA51" s="675"/>
      <c r="FB51" s="675"/>
      <c r="FC51" s="675"/>
      <c r="FD51" s="675"/>
      <c r="FE51" s="675"/>
      <c r="FF51" s="675"/>
      <c r="FG51" s="675"/>
      <c r="FH51" s="675"/>
      <c r="FI51" s="675"/>
      <c r="FJ51" s="675"/>
      <c r="FK51" s="675"/>
      <c r="FL51" s="675"/>
      <c r="FM51" s="675"/>
      <c r="FN51" s="675"/>
      <c r="FO51" s="675"/>
      <c r="FP51" s="675"/>
      <c r="FQ51" s="675"/>
      <c r="FR51" s="675"/>
      <c r="FS51" s="675"/>
      <c r="FT51" s="675"/>
      <c r="FU51" s="675"/>
      <c r="FV51" s="675"/>
      <c r="FW51" s="675"/>
      <c r="FX51" s="675"/>
      <c r="FY51" s="675"/>
      <c r="FZ51" s="675"/>
      <c r="GA51" s="675"/>
      <c r="GB51" s="675"/>
      <c r="GC51" s="675"/>
      <c r="GD51" s="675"/>
      <c r="GE51" s="675"/>
      <c r="GF51" s="675"/>
      <c r="GG51" s="675"/>
      <c r="GH51" s="675"/>
      <c r="GI51" s="675"/>
      <c r="GJ51" s="675"/>
      <c r="GK51" s="675"/>
      <c r="GL51" s="675"/>
      <c r="GM51" s="675"/>
      <c r="GN51" s="675"/>
      <c r="GO51" s="675"/>
      <c r="GP51" s="675"/>
      <c r="GQ51" s="675"/>
      <c r="GR51" s="675"/>
      <c r="GS51" s="675"/>
      <c r="GT51" s="675"/>
      <c r="GU51" s="675"/>
      <c r="GV51" s="675"/>
      <c r="GW51" s="675"/>
      <c r="GX51" s="675"/>
      <c r="GY51" s="675"/>
      <c r="GZ51" s="675"/>
      <c r="HA51" s="675"/>
      <c r="HB51" s="675"/>
      <c r="HC51" s="675"/>
      <c r="HD51" s="675"/>
      <c r="HE51" s="675"/>
      <c r="HF51" s="675"/>
      <c r="HG51" s="675"/>
      <c r="HH51" s="675"/>
      <c r="HI51" s="675"/>
      <c r="HJ51" s="675"/>
      <c r="HK51" s="675"/>
      <c r="HL51" s="675"/>
      <c r="HM51" s="675"/>
      <c r="HN51" s="675"/>
      <c r="HO51" s="675"/>
      <c r="HP51" s="675"/>
      <c r="HQ51" s="675"/>
      <c r="HR51" s="675"/>
      <c r="HS51" s="675"/>
      <c r="HT51" s="675"/>
      <c r="HU51" s="675"/>
      <c r="HV51" s="675"/>
      <c r="HW51" s="675"/>
      <c r="HX51" s="675"/>
      <c r="HY51" s="675"/>
      <c r="HZ51" s="675"/>
      <c r="IA51" s="675"/>
      <c r="IB51" s="675"/>
      <c r="IC51" s="675"/>
      <c r="ID51" s="675"/>
      <c r="IE51" s="675"/>
      <c r="IF51" s="675"/>
      <c r="IG51" s="675"/>
      <c r="IH51" s="675"/>
      <c r="II51" s="675"/>
      <c r="IJ51" s="675"/>
      <c r="IK51" s="675"/>
      <c r="IL51" s="675"/>
      <c r="IM51" s="675"/>
      <c r="IN51" s="675"/>
      <c r="IO51" s="675"/>
      <c r="IP51" s="675"/>
      <c r="IQ51" s="675"/>
      <c r="IR51" s="675"/>
      <c r="IS51" s="675"/>
      <c r="IT51" s="675"/>
      <c r="IU51" s="675"/>
      <c r="IV51" s="675"/>
    </row>
    <row r="52" spans="1:256" s="37" customFormat="1" ht="45" customHeight="1">
      <c r="A52" s="656" t="s">
        <v>324</v>
      </c>
      <c r="B52" s="657" t="s">
        <v>227</v>
      </c>
      <c r="C52" s="176">
        <v>3260</v>
      </c>
      <c r="D52" s="176" t="s">
        <v>9</v>
      </c>
      <c r="E52" s="104" t="s">
        <v>62</v>
      </c>
      <c r="F52" s="670">
        <f>F53+F54+F55</f>
        <v>0</v>
      </c>
      <c r="G52" s="104" t="s">
        <v>62</v>
      </c>
      <c r="H52" s="670">
        <f>H53+H54+H55</f>
        <v>0</v>
      </c>
      <c r="I52" s="104" t="s">
        <v>62</v>
      </c>
      <c r="J52" s="670">
        <f>J53+J54+J55</f>
        <v>0</v>
      </c>
      <c r="K52" s="104" t="s">
        <v>62</v>
      </c>
      <c r="L52" s="670">
        <f>L53+L54+L55</f>
        <v>0</v>
      </c>
      <c r="M52" s="104" t="s">
        <v>62</v>
      </c>
      <c r="N52" s="670">
        <f>N53+N54+N55</f>
        <v>0</v>
      </c>
      <c r="O52" s="675"/>
      <c r="P52" s="675"/>
      <c r="Q52" s="675"/>
      <c r="R52" s="675"/>
      <c r="S52" s="675"/>
      <c r="T52" s="675"/>
      <c r="U52" s="675"/>
      <c r="V52" s="675"/>
      <c r="W52" s="675"/>
      <c r="X52" s="675"/>
      <c r="Y52" s="675"/>
      <c r="Z52" s="675"/>
      <c r="AA52" s="675"/>
      <c r="AB52" s="675"/>
      <c r="AC52" s="675"/>
      <c r="AD52" s="675"/>
      <c r="AE52" s="675"/>
      <c r="AF52" s="675"/>
      <c r="AG52" s="675"/>
      <c r="AH52" s="675"/>
      <c r="AI52" s="675"/>
      <c r="AJ52" s="675"/>
      <c r="AK52" s="675"/>
      <c r="AL52" s="675"/>
      <c r="AM52" s="675"/>
      <c r="AN52" s="675"/>
      <c r="AO52" s="675"/>
      <c r="AP52" s="675"/>
      <c r="AQ52" s="675"/>
      <c r="AR52" s="675"/>
      <c r="AS52" s="675"/>
      <c r="AT52" s="675"/>
      <c r="AU52" s="675"/>
      <c r="AV52" s="675"/>
      <c r="AW52" s="675"/>
      <c r="AX52" s="675"/>
      <c r="AY52" s="675"/>
      <c r="AZ52" s="675"/>
      <c r="BA52" s="675"/>
      <c r="BB52" s="675"/>
      <c r="BC52" s="675"/>
      <c r="BD52" s="675"/>
      <c r="BE52" s="675"/>
      <c r="BF52" s="675"/>
      <c r="BG52" s="675"/>
      <c r="BH52" s="675"/>
      <c r="BI52" s="675"/>
      <c r="BJ52" s="675"/>
      <c r="BK52" s="675"/>
      <c r="BL52" s="675"/>
      <c r="BM52" s="675"/>
      <c r="BN52" s="675"/>
      <c r="BO52" s="675"/>
      <c r="BP52" s="675"/>
      <c r="BQ52" s="675"/>
      <c r="BR52" s="675"/>
      <c r="BS52" s="675"/>
      <c r="BT52" s="675"/>
      <c r="BU52" s="675"/>
      <c r="BV52" s="675"/>
      <c r="BW52" s="675"/>
      <c r="BX52" s="675"/>
      <c r="BY52" s="675"/>
      <c r="BZ52" s="675"/>
      <c r="CA52" s="675"/>
      <c r="CB52" s="675"/>
      <c r="CC52" s="675"/>
      <c r="CD52" s="675"/>
      <c r="CE52" s="675"/>
      <c r="CF52" s="675"/>
      <c r="CG52" s="675"/>
      <c r="CH52" s="675"/>
      <c r="CI52" s="675"/>
      <c r="CJ52" s="675"/>
      <c r="CK52" s="675"/>
      <c r="CL52" s="675"/>
      <c r="CM52" s="675"/>
      <c r="CN52" s="675"/>
      <c r="CO52" s="675"/>
      <c r="CP52" s="675"/>
      <c r="CQ52" s="675"/>
      <c r="CR52" s="675"/>
      <c r="CS52" s="675"/>
      <c r="CT52" s="675"/>
      <c r="CU52" s="675"/>
      <c r="CV52" s="675"/>
      <c r="CW52" s="675"/>
      <c r="CX52" s="675"/>
      <c r="CY52" s="675"/>
      <c r="CZ52" s="675"/>
      <c r="DA52" s="675"/>
      <c r="DB52" s="675"/>
      <c r="DC52" s="675"/>
      <c r="DD52" s="675"/>
      <c r="DE52" s="675"/>
      <c r="DF52" s="675"/>
      <c r="DG52" s="675"/>
      <c r="DH52" s="675"/>
      <c r="DI52" s="675"/>
      <c r="DJ52" s="675"/>
      <c r="DK52" s="675"/>
      <c r="DL52" s="675"/>
      <c r="DM52" s="675"/>
      <c r="DN52" s="675"/>
      <c r="DO52" s="675"/>
      <c r="DP52" s="675"/>
      <c r="DQ52" s="675"/>
      <c r="DR52" s="675"/>
      <c r="DS52" s="675"/>
      <c r="DT52" s="675"/>
      <c r="DU52" s="675"/>
      <c r="DV52" s="675"/>
      <c r="DW52" s="675"/>
      <c r="DX52" s="675"/>
      <c r="DY52" s="675"/>
      <c r="DZ52" s="675"/>
      <c r="EA52" s="675"/>
      <c r="EB52" s="675"/>
      <c r="EC52" s="675"/>
      <c r="ED52" s="675"/>
      <c r="EE52" s="675"/>
      <c r="EF52" s="675"/>
      <c r="EG52" s="675"/>
      <c r="EH52" s="675"/>
      <c r="EI52" s="675"/>
      <c r="EJ52" s="675"/>
      <c r="EK52" s="675"/>
      <c r="EL52" s="675"/>
      <c r="EM52" s="675"/>
      <c r="EN52" s="675"/>
      <c r="EO52" s="675"/>
      <c r="EP52" s="675"/>
      <c r="EQ52" s="675"/>
      <c r="ER52" s="675"/>
      <c r="ES52" s="675"/>
      <c r="ET52" s="675"/>
      <c r="EU52" s="675"/>
      <c r="EV52" s="675"/>
      <c r="EW52" s="675"/>
      <c r="EX52" s="675"/>
      <c r="EY52" s="675"/>
      <c r="EZ52" s="675"/>
      <c r="FA52" s="675"/>
      <c r="FB52" s="675"/>
      <c r="FC52" s="675"/>
      <c r="FD52" s="675"/>
      <c r="FE52" s="675"/>
      <c r="FF52" s="675"/>
      <c r="FG52" s="675"/>
      <c r="FH52" s="675"/>
      <c r="FI52" s="675"/>
      <c r="FJ52" s="675"/>
      <c r="FK52" s="675"/>
      <c r="FL52" s="675"/>
      <c r="FM52" s="675"/>
      <c r="FN52" s="675"/>
      <c r="FO52" s="675"/>
      <c r="FP52" s="675"/>
      <c r="FQ52" s="675"/>
      <c r="FR52" s="675"/>
      <c r="FS52" s="675"/>
      <c r="FT52" s="675"/>
      <c r="FU52" s="675"/>
      <c r="FV52" s="675"/>
      <c r="FW52" s="675"/>
      <c r="FX52" s="675"/>
      <c r="FY52" s="675"/>
      <c r="FZ52" s="675"/>
      <c r="GA52" s="675"/>
      <c r="GB52" s="675"/>
      <c r="GC52" s="675"/>
      <c r="GD52" s="675"/>
      <c r="GE52" s="675"/>
      <c r="GF52" s="675"/>
      <c r="GG52" s="675"/>
      <c r="GH52" s="675"/>
      <c r="GI52" s="675"/>
      <c r="GJ52" s="675"/>
      <c r="GK52" s="675"/>
      <c r="GL52" s="675"/>
      <c r="GM52" s="675"/>
      <c r="GN52" s="675"/>
      <c r="GO52" s="675"/>
      <c r="GP52" s="675"/>
      <c r="GQ52" s="675"/>
      <c r="GR52" s="675"/>
      <c r="GS52" s="675"/>
      <c r="GT52" s="675"/>
      <c r="GU52" s="675"/>
      <c r="GV52" s="675"/>
      <c r="GW52" s="675"/>
      <c r="GX52" s="675"/>
      <c r="GY52" s="675"/>
      <c r="GZ52" s="675"/>
      <c r="HA52" s="675"/>
      <c r="HB52" s="675"/>
      <c r="HC52" s="675"/>
      <c r="HD52" s="675"/>
      <c r="HE52" s="675"/>
      <c r="HF52" s="675"/>
      <c r="HG52" s="675"/>
      <c r="HH52" s="675"/>
      <c r="HI52" s="675"/>
      <c r="HJ52" s="675"/>
      <c r="HK52" s="675"/>
      <c r="HL52" s="675"/>
      <c r="HM52" s="675"/>
      <c r="HN52" s="675"/>
      <c r="HO52" s="675"/>
      <c r="HP52" s="675"/>
      <c r="HQ52" s="675"/>
      <c r="HR52" s="675"/>
      <c r="HS52" s="675"/>
      <c r="HT52" s="675"/>
      <c r="HU52" s="675"/>
      <c r="HV52" s="675"/>
      <c r="HW52" s="675"/>
      <c r="HX52" s="675"/>
      <c r="HY52" s="675"/>
      <c r="HZ52" s="675"/>
      <c r="IA52" s="675"/>
      <c r="IB52" s="675"/>
      <c r="IC52" s="675"/>
      <c r="ID52" s="675"/>
      <c r="IE52" s="675"/>
      <c r="IF52" s="675"/>
      <c r="IG52" s="675"/>
      <c r="IH52" s="675"/>
      <c r="II52" s="675"/>
      <c r="IJ52" s="675"/>
      <c r="IK52" s="675"/>
      <c r="IL52" s="675"/>
      <c r="IM52" s="675"/>
      <c r="IN52" s="675"/>
      <c r="IO52" s="675"/>
      <c r="IP52" s="675"/>
      <c r="IQ52" s="675"/>
      <c r="IR52" s="675"/>
      <c r="IS52" s="675"/>
      <c r="IT52" s="675"/>
      <c r="IU52" s="675"/>
      <c r="IV52" s="675"/>
    </row>
    <row r="53" spans="1:256" s="37" customFormat="1" ht="38.25" customHeight="1">
      <c r="A53" s="656" t="s">
        <v>325</v>
      </c>
      <c r="B53" s="661" t="s">
        <v>298</v>
      </c>
      <c r="C53" s="176">
        <v>3261</v>
      </c>
      <c r="D53" s="176" t="s">
        <v>9</v>
      </c>
      <c r="E53" s="651" t="s">
        <v>62</v>
      </c>
      <c r="F53" s="670">
        <f>H53+J53+L53+N53</f>
        <v>0</v>
      </c>
      <c r="G53" s="104" t="s">
        <v>62</v>
      </c>
      <c r="H53" s="104"/>
      <c r="I53" s="104" t="s">
        <v>62</v>
      </c>
      <c r="J53" s="104"/>
      <c r="K53" s="104" t="s">
        <v>62</v>
      </c>
      <c r="L53" s="104"/>
      <c r="M53" s="104" t="s">
        <v>62</v>
      </c>
      <c r="N53" s="104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675"/>
      <c r="Z53" s="675"/>
      <c r="AA53" s="675"/>
      <c r="AB53" s="675"/>
      <c r="AC53" s="675"/>
      <c r="AD53" s="675"/>
      <c r="AE53" s="675"/>
      <c r="AF53" s="675"/>
      <c r="AG53" s="675"/>
      <c r="AH53" s="675"/>
      <c r="AI53" s="675"/>
      <c r="AJ53" s="675"/>
      <c r="AK53" s="675"/>
      <c r="AL53" s="675"/>
      <c r="AM53" s="675"/>
      <c r="AN53" s="675"/>
      <c r="AO53" s="675"/>
      <c r="AP53" s="675"/>
      <c r="AQ53" s="675"/>
      <c r="AR53" s="675"/>
      <c r="AS53" s="675"/>
      <c r="AT53" s="675"/>
      <c r="AU53" s="675"/>
      <c r="AV53" s="675"/>
      <c r="AW53" s="675"/>
      <c r="AX53" s="675"/>
      <c r="AY53" s="675"/>
      <c r="AZ53" s="675"/>
      <c r="BA53" s="675"/>
      <c r="BB53" s="675"/>
      <c r="BC53" s="675"/>
      <c r="BD53" s="675"/>
      <c r="BE53" s="675"/>
      <c r="BF53" s="675"/>
      <c r="BG53" s="675"/>
      <c r="BH53" s="675"/>
      <c r="BI53" s="675"/>
      <c r="BJ53" s="675"/>
      <c r="BK53" s="675"/>
      <c r="BL53" s="675"/>
      <c r="BM53" s="675"/>
      <c r="BN53" s="675"/>
      <c r="BO53" s="675"/>
      <c r="BP53" s="675"/>
      <c r="BQ53" s="675"/>
      <c r="BR53" s="675"/>
      <c r="BS53" s="675"/>
      <c r="BT53" s="675"/>
      <c r="BU53" s="675"/>
      <c r="BV53" s="675"/>
      <c r="BW53" s="675"/>
      <c r="BX53" s="675"/>
      <c r="BY53" s="675"/>
      <c r="BZ53" s="675"/>
      <c r="CA53" s="675"/>
      <c r="CB53" s="675"/>
      <c r="CC53" s="675"/>
      <c r="CD53" s="675"/>
      <c r="CE53" s="675"/>
      <c r="CF53" s="675"/>
      <c r="CG53" s="675"/>
      <c r="CH53" s="675"/>
      <c r="CI53" s="675"/>
      <c r="CJ53" s="675"/>
      <c r="CK53" s="675"/>
      <c r="CL53" s="675"/>
      <c r="CM53" s="675"/>
      <c r="CN53" s="675"/>
      <c r="CO53" s="675"/>
      <c r="CP53" s="675"/>
      <c r="CQ53" s="675"/>
      <c r="CR53" s="675"/>
      <c r="CS53" s="675"/>
      <c r="CT53" s="675"/>
      <c r="CU53" s="675"/>
      <c r="CV53" s="675"/>
      <c r="CW53" s="675"/>
      <c r="CX53" s="675"/>
      <c r="CY53" s="675"/>
      <c r="CZ53" s="675"/>
      <c r="DA53" s="675"/>
      <c r="DB53" s="675"/>
      <c r="DC53" s="675"/>
      <c r="DD53" s="675"/>
      <c r="DE53" s="675"/>
      <c r="DF53" s="675"/>
      <c r="DG53" s="675"/>
      <c r="DH53" s="675"/>
      <c r="DI53" s="675"/>
      <c r="DJ53" s="675"/>
      <c r="DK53" s="675"/>
      <c r="DL53" s="675"/>
      <c r="DM53" s="675"/>
      <c r="DN53" s="675"/>
      <c r="DO53" s="675"/>
      <c r="DP53" s="675"/>
      <c r="DQ53" s="675"/>
      <c r="DR53" s="675"/>
      <c r="DS53" s="675"/>
      <c r="DT53" s="675"/>
      <c r="DU53" s="675"/>
      <c r="DV53" s="675"/>
      <c r="DW53" s="675"/>
      <c r="DX53" s="675"/>
      <c r="DY53" s="675"/>
      <c r="DZ53" s="675"/>
      <c r="EA53" s="675"/>
      <c r="EB53" s="675"/>
      <c r="EC53" s="675"/>
      <c r="ED53" s="675"/>
      <c r="EE53" s="675"/>
      <c r="EF53" s="675"/>
      <c r="EG53" s="675"/>
      <c r="EH53" s="675"/>
      <c r="EI53" s="675"/>
      <c r="EJ53" s="675"/>
      <c r="EK53" s="675"/>
      <c r="EL53" s="675"/>
      <c r="EM53" s="675"/>
      <c r="EN53" s="675"/>
      <c r="EO53" s="675"/>
      <c r="EP53" s="675"/>
      <c r="EQ53" s="675"/>
      <c r="ER53" s="675"/>
      <c r="ES53" s="675"/>
      <c r="ET53" s="675"/>
      <c r="EU53" s="675"/>
      <c r="EV53" s="675"/>
      <c r="EW53" s="675"/>
      <c r="EX53" s="675"/>
      <c r="EY53" s="675"/>
      <c r="EZ53" s="675"/>
      <c r="FA53" s="675"/>
      <c r="FB53" s="675"/>
      <c r="FC53" s="675"/>
      <c r="FD53" s="675"/>
      <c r="FE53" s="675"/>
      <c r="FF53" s="675"/>
      <c r="FG53" s="675"/>
      <c r="FH53" s="675"/>
      <c r="FI53" s="675"/>
      <c r="FJ53" s="675"/>
      <c r="FK53" s="675"/>
      <c r="FL53" s="675"/>
      <c r="FM53" s="675"/>
      <c r="FN53" s="675"/>
      <c r="FO53" s="675"/>
      <c r="FP53" s="675"/>
      <c r="FQ53" s="675"/>
      <c r="FR53" s="675"/>
      <c r="FS53" s="675"/>
      <c r="FT53" s="675"/>
      <c r="FU53" s="675"/>
      <c r="FV53" s="675"/>
      <c r="FW53" s="675"/>
      <c r="FX53" s="675"/>
      <c r="FY53" s="675"/>
      <c r="FZ53" s="675"/>
      <c r="GA53" s="675"/>
      <c r="GB53" s="675"/>
      <c r="GC53" s="675"/>
      <c r="GD53" s="675"/>
      <c r="GE53" s="675"/>
      <c r="GF53" s="675"/>
      <c r="GG53" s="675"/>
      <c r="GH53" s="675"/>
      <c r="GI53" s="675"/>
      <c r="GJ53" s="675"/>
      <c r="GK53" s="675"/>
      <c r="GL53" s="675"/>
      <c r="GM53" s="675"/>
      <c r="GN53" s="675"/>
      <c r="GO53" s="675"/>
      <c r="GP53" s="675"/>
      <c r="GQ53" s="675"/>
      <c r="GR53" s="675"/>
      <c r="GS53" s="675"/>
      <c r="GT53" s="675"/>
      <c r="GU53" s="675"/>
      <c r="GV53" s="675"/>
      <c r="GW53" s="675"/>
      <c r="GX53" s="675"/>
      <c r="GY53" s="675"/>
      <c r="GZ53" s="675"/>
      <c r="HA53" s="675"/>
      <c r="HB53" s="675"/>
      <c r="HC53" s="675"/>
      <c r="HD53" s="675"/>
      <c r="HE53" s="675"/>
      <c r="HF53" s="675"/>
      <c r="HG53" s="675"/>
      <c r="HH53" s="675"/>
      <c r="HI53" s="675"/>
      <c r="HJ53" s="675"/>
      <c r="HK53" s="675"/>
      <c r="HL53" s="675"/>
      <c r="HM53" s="675"/>
      <c r="HN53" s="675"/>
      <c r="HO53" s="675"/>
      <c r="HP53" s="675"/>
      <c r="HQ53" s="675"/>
      <c r="HR53" s="675"/>
      <c r="HS53" s="675"/>
      <c r="HT53" s="675"/>
      <c r="HU53" s="675"/>
      <c r="HV53" s="675"/>
      <c r="HW53" s="675"/>
      <c r="HX53" s="675"/>
      <c r="HY53" s="675"/>
      <c r="HZ53" s="675"/>
      <c r="IA53" s="675"/>
      <c r="IB53" s="675"/>
      <c r="IC53" s="675"/>
      <c r="ID53" s="675"/>
      <c r="IE53" s="675"/>
      <c r="IF53" s="675"/>
      <c r="IG53" s="675"/>
      <c r="IH53" s="675"/>
      <c r="II53" s="675"/>
      <c r="IJ53" s="675"/>
      <c r="IK53" s="675"/>
      <c r="IL53" s="675"/>
      <c r="IM53" s="675"/>
      <c r="IN53" s="675"/>
      <c r="IO53" s="675"/>
      <c r="IP53" s="675"/>
      <c r="IQ53" s="675"/>
      <c r="IR53" s="675"/>
      <c r="IS53" s="675"/>
      <c r="IT53" s="675"/>
      <c r="IU53" s="675"/>
      <c r="IV53" s="675"/>
    </row>
    <row r="54" spans="1:256" s="37" customFormat="1" ht="24" customHeight="1">
      <c r="A54" s="656" t="s">
        <v>326</v>
      </c>
      <c r="B54" s="661" t="s">
        <v>300</v>
      </c>
      <c r="C54" s="176">
        <v>3262</v>
      </c>
      <c r="D54" s="176" t="s">
        <v>23</v>
      </c>
      <c r="E54" s="670">
        <f>G54+I54+K54+M54</f>
        <v>0</v>
      </c>
      <c r="F54" s="670">
        <f>H54+J54+L54+N54</f>
        <v>0</v>
      </c>
      <c r="G54" s="104"/>
      <c r="H54" s="104"/>
      <c r="I54" s="104"/>
      <c r="J54" s="104"/>
      <c r="K54" s="104"/>
      <c r="L54" s="104"/>
      <c r="M54" s="104"/>
      <c r="N54" s="104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75"/>
      <c r="AI54" s="675"/>
      <c r="AJ54" s="675"/>
      <c r="AK54" s="675"/>
      <c r="AL54" s="675"/>
      <c r="AM54" s="675"/>
      <c r="AN54" s="675"/>
      <c r="AO54" s="675"/>
      <c r="AP54" s="675"/>
      <c r="AQ54" s="675"/>
      <c r="AR54" s="675"/>
      <c r="AS54" s="675"/>
      <c r="AT54" s="675"/>
      <c r="AU54" s="675"/>
      <c r="AV54" s="675"/>
      <c r="AW54" s="675"/>
      <c r="AX54" s="675"/>
      <c r="AY54" s="675"/>
      <c r="AZ54" s="675"/>
      <c r="BA54" s="675"/>
      <c r="BB54" s="675"/>
      <c r="BC54" s="675"/>
      <c r="BD54" s="675"/>
      <c r="BE54" s="675"/>
      <c r="BF54" s="675"/>
      <c r="BG54" s="675"/>
      <c r="BH54" s="675"/>
      <c r="BI54" s="675"/>
      <c r="BJ54" s="675"/>
      <c r="BK54" s="675"/>
      <c r="BL54" s="675"/>
      <c r="BM54" s="675"/>
      <c r="BN54" s="675"/>
      <c r="BO54" s="675"/>
      <c r="BP54" s="675"/>
      <c r="BQ54" s="675"/>
      <c r="BR54" s="675"/>
      <c r="BS54" s="675"/>
      <c r="BT54" s="675"/>
      <c r="BU54" s="675"/>
      <c r="BV54" s="675"/>
      <c r="BW54" s="675"/>
      <c r="BX54" s="675"/>
      <c r="BY54" s="675"/>
      <c r="BZ54" s="675"/>
      <c r="CA54" s="675"/>
      <c r="CB54" s="675"/>
      <c r="CC54" s="675"/>
      <c r="CD54" s="675"/>
      <c r="CE54" s="675"/>
      <c r="CF54" s="675"/>
      <c r="CG54" s="675"/>
      <c r="CH54" s="675"/>
      <c r="CI54" s="675"/>
      <c r="CJ54" s="675"/>
      <c r="CK54" s="675"/>
      <c r="CL54" s="675"/>
      <c r="CM54" s="675"/>
      <c r="CN54" s="675"/>
      <c r="CO54" s="675"/>
      <c r="CP54" s="675"/>
      <c r="CQ54" s="675"/>
      <c r="CR54" s="675"/>
      <c r="CS54" s="675"/>
      <c r="CT54" s="675"/>
      <c r="CU54" s="675"/>
      <c r="CV54" s="675"/>
      <c r="CW54" s="675"/>
      <c r="CX54" s="675"/>
      <c r="CY54" s="675"/>
      <c r="CZ54" s="675"/>
      <c r="DA54" s="675"/>
      <c r="DB54" s="675"/>
      <c r="DC54" s="675"/>
      <c r="DD54" s="675"/>
      <c r="DE54" s="675"/>
      <c r="DF54" s="675"/>
      <c r="DG54" s="675"/>
      <c r="DH54" s="675"/>
      <c r="DI54" s="675"/>
      <c r="DJ54" s="675"/>
      <c r="DK54" s="675"/>
      <c r="DL54" s="675"/>
      <c r="DM54" s="675"/>
      <c r="DN54" s="675"/>
      <c r="DO54" s="675"/>
      <c r="DP54" s="675"/>
      <c r="DQ54" s="675"/>
      <c r="DR54" s="675"/>
      <c r="DS54" s="675"/>
      <c r="DT54" s="675"/>
      <c r="DU54" s="675"/>
      <c r="DV54" s="675"/>
      <c r="DW54" s="675"/>
      <c r="DX54" s="675"/>
      <c r="DY54" s="675"/>
      <c r="DZ54" s="675"/>
      <c r="EA54" s="675"/>
      <c r="EB54" s="675"/>
      <c r="EC54" s="675"/>
      <c r="ED54" s="675"/>
      <c r="EE54" s="675"/>
      <c r="EF54" s="675"/>
      <c r="EG54" s="675"/>
      <c r="EH54" s="675"/>
      <c r="EI54" s="675"/>
      <c r="EJ54" s="675"/>
      <c r="EK54" s="675"/>
      <c r="EL54" s="675"/>
      <c r="EM54" s="675"/>
      <c r="EN54" s="675"/>
      <c r="EO54" s="675"/>
      <c r="EP54" s="675"/>
      <c r="EQ54" s="675"/>
      <c r="ER54" s="675"/>
      <c r="ES54" s="675"/>
      <c r="ET54" s="675"/>
      <c r="EU54" s="675"/>
      <c r="EV54" s="675"/>
      <c r="EW54" s="675"/>
      <c r="EX54" s="675"/>
      <c r="EY54" s="675"/>
      <c r="EZ54" s="675"/>
      <c r="FA54" s="675"/>
      <c r="FB54" s="675"/>
      <c r="FC54" s="675"/>
      <c r="FD54" s="675"/>
      <c r="FE54" s="675"/>
      <c r="FF54" s="675"/>
      <c r="FG54" s="675"/>
      <c r="FH54" s="675"/>
      <c r="FI54" s="675"/>
      <c r="FJ54" s="675"/>
      <c r="FK54" s="675"/>
      <c r="FL54" s="675"/>
      <c r="FM54" s="675"/>
      <c r="FN54" s="675"/>
      <c r="FO54" s="675"/>
      <c r="FP54" s="675"/>
      <c r="FQ54" s="675"/>
      <c r="FR54" s="675"/>
      <c r="FS54" s="675"/>
      <c r="FT54" s="675"/>
      <c r="FU54" s="675"/>
      <c r="FV54" s="675"/>
      <c r="FW54" s="675"/>
      <c r="FX54" s="675"/>
      <c r="FY54" s="675"/>
      <c r="FZ54" s="675"/>
      <c r="GA54" s="675"/>
      <c r="GB54" s="675"/>
      <c r="GC54" s="675"/>
      <c r="GD54" s="675"/>
      <c r="GE54" s="675"/>
      <c r="GF54" s="675"/>
      <c r="GG54" s="675"/>
      <c r="GH54" s="675"/>
      <c r="GI54" s="675"/>
      <c r="GJ54" s="675"/>
      <c r="GK54" s="675"/>
      <c r="GL54" s="675"/>
      <c r="GM54" s="675"/>
      <c r="GN54" s="675"/>
      <c r="GO54" s="675"/>
      <c r="GP54" s="675"/>
      <c r="GQ54" s="675"/>
      <c r="GR54" s="675"/>
      <c r="GS54" s="675"/>
      <c r="GT54" s="675"/>
      <c r="GU54" s="675"/>
      <c r="GV54" s="675"/>
      <c r="GW54" s="675"/>
      <c r="GX54" s="675"/>
      <c r="GY54" s="675"/>
      <c r="GZ54" s="675"/>
      <c r="HA54" s="675"/>
      <c r="HB54" s="675"/>
      <c r="HC54" s="675"/>
      <c r="HD54" s="675"/>
      <c r="HE54" s="675"/>
      <c r="HF54" s="675"/>
      <c r="HG54" s="675"/>
      <c r="HH54" s="675"/>
      <c r="HI54" s="675"/>
      <c r="HJ54" s="675"/>
      <c r="HK54" s="675"/>
      <c r="HL54" s="675"/>
      <c r="HM54" s="675"/>
      <c r="HN54" s="675"/>
      <c r="HO54" s="675"/>
      <c r="HP54" s="675"/>
      <c r="HQ54" s="675"/>
      <c r="HR54" s="675"/>
      <c r="HS54" s="675"/>
      <c r="HT54" s="675"/>
      <c r="HU54" s="675"/>
      <c r="HV54" s="675"/>
      <c r="HW54" s="675"/>
      <c r="HX54" s="675"/>
      <c r="HY54" s="675"/>
      <c r="HZ54" s="675"/>
      <c r="IA54" s="675"/>
      <c r="IB54" s="675"/>
      <c r="IC54" s="675"/>
      <c r="ID54" s="675"/>
      <c r="IE54" s="675"/>
      <c r="IF54" s="675"/>
      <c r="IG54" s="675"/>
      <c r="IH54" s="675"/>
      <c r="II54" s="675"/>
      <c r="IJ54" s="675"/>
      <c r="IK54" s="675"/>
      <c r="IL54" s="675"/>
      <c r="IM54" s="675"/>
      <c r="IN54" s="675"/>
      <c r="IO54" s="675"/>
      <c r="IP54" s="675"/>
      <c r="IQ54" s="675"/>
      <c r="IR54" s="675"/>
      <c r="IS54" s="675"/>
      <c r="IT54" s="675"/>
      <c r="IU54" s="675"/>
      <c r="IV54" s="675"/>
    </row>
    <row r="55" spans="1:256" s="37" customFormat="1" ht="21" customHeight="1">
      <c r="A55" s="656" t="s">
        <v>327</v>
      </c>
      <c r="B55" s="661" t="s">
        <v>302</v>
      </c>
      <c r="C55" s="176">
        <v>3263</v>
      </c>
      <c r="D55" s="176" t="s">
        <v>23</v>
      </c>
      <c r="E55" s="670">
        <f>G55+I55+K55+M55</f>
        <v>0</v>
      </c>
      <c r="F55" s="670">
        <f>H55+J55+L55+N55</f>
        <v>0</v>
      </c>
      <c r="G55" s="104"/>
      <c r="H55" s="104"/>
      <c r="I55" s="104"/>
      <c r="J55" s="104"/>
      <c r="K55" s="104"/>
      <c r="L55" s="104"/>
      <c r="M55" s="104"/>
      <c r="N55" s="104"/>
      <c r="O55" s="675"/>
      <c r="P55" s="675"/>
      <c r="Q55" s="675"/>
      <c r="R55" s="675"/>
      <c r="S55" s="675"/>
      <c r="T55" s="675"/>
      <c r="U55" s="675"/>
      <c r="V55" s="675"/>
      <c r="W55" s="675"/>
      <c r="X55" s="675"/>
      <c r="Y55" s="675"/>
      <c r="Z55" s="675"/>
      <c r="AA55" s="675"/>
      <c r="AB55" s="675"/>
      <c r="AC55" s="675"/>
      <c r="AD55" s="675"/>
      <c r="AE55" s="675"/>
      <c r="AF55" s="675"/>
      <c r="AG55" s="675"/>
      <c r="AH55" s="675"/>
      <c r="AI55" s="675"/>
      <c r="AJ55" s="675"/>
      <c r="AK55" s="675"/>
      <c r="AL55" s="675"/>
      <c r="AM55" s="675"/>
      <c r="AN55" s="675"/>
      <c r="AO55" s="675"/>
      <c r="AP55" s="675"/>
      <c r="AQ55" s="675"/>
      <c r="AR55" s="675"/>
      <c r="AS55" s="675"/>
      <c r="AT55" s="675"/>
      <c r="AU55" s="675"/>
      <c r="AV55" s="675"/>
      <c r="AW55" s="675"/>
      <c r="AX55" s="675"/>
      <c r="AY55" s="675"/>
      <c r="AZ55" s="675"/>
      <c r="BA55" s="675"/>
      <c r="BB55" s="675"/>
      <c r="BC55" s="675"/>
      <c r="BD55" s="675"/>
      <c r="BE55" s="675"/>
      <c r="BF55" s="675"/>
      <c r="BG55" s="675"/>
      <c r="BH55" s="675"/>
      <c r="BI55" s="675"/>
      <c r="BJ55" s="675"/>
      <c r="BK55" s="675"/>
      <c r="BL55" s="675"/>
      <c r="BM55" s="675"/>
      <c r="BN55" s="675"/>
      <c r="BO55" s="675"/>
      <c r="BP55" s="675"/>
      <c r="BQ55" s="675"/>
      <c r="BR55" s="675"/>
      <c r="BS55" s="675"/>
      <c r="BT55" s="675"/>
      <c r="BU55" s="675"/>
      <c r="BV55" s="675"/>
      <c r="BW55" s="675"/>
      <c r="BX55" s="675"/>
      <c r="BY55" s="675"/>
      <c r="BZ55" s="675"/>
      <c r="CA55" s="675"/>
      <c r="CB55" s="675"/>
      <c r="CC55" s="675"/>
      <c r="CD55" s="675"/>
      <c r="CE55" s="675"/>
      <c r="CF55" s="675"/>
      <c r="CG55" s="675"/>
      <c r="CH55" s="675"/>
      <c r="CI55" s="675"/>
      <c r="CJ55" s="675"/>
      <c r="CK55" s="675"/>
      <c r="CL55" s="675"/>
      <c r="CM55" s="675"/>
      <c r="CN55" s="675"/>
      <c r="CO55" s="675"/>
      <c r="CP55" s="675"/>
      <c r="CQ55" s="675"/>
      <c r="CR55" s="675"/>
      <c r="CS55" s="675"/>
      <c r="CT55" s="675"/>
      <c r="CU55" s="675"/>
      <c r="CV55" s="675"/>
      <c r="CW55" s="675"/>
      <c r="CX55" s="675"/>
      <c r="CY55" s="675"/>
      <c r="CZ55" s="675"/>
      <c r="DA55" s="675"/>
      <c r="DB55" s="675"/>
      <c r="DC55" s="675"/>
      <c r="DD55" s="675"/>
      <c r="DE55" s="675"/>
      <c r="DF55" s="675"/>
      <c r="DG55" s="675"/>
      <c r="DH55" s="675"/>
      <c r="DI55" s="675"/>
      <c r="DJ55" s="675"/>
      <c r="DK55" s="675"/>
      <c r="DL55" s="675"/>
      <c r="DM55" s="675"/>
      <c r="DN55" s="675"/>
      <c r="DO55" s="675"/>
      <c r="DP55" s="675"/>
      <c r="DQ55" s="675"/>
      <c r="DR55" s="675"/>
      <c r="DS55" s="675"/>
      <c r="DT55" s="675"/>
      <c r="DU55" s="675"/>
      <c r="DV55" s="675"/>
      <c r="DW55" s="675"/>
      <c r="DX55" s="675"/>
      <c r="DY55" s="675"/>
      <c r="DZ55" s="675"/>
      <c r="EA55" s="675"/>
      <c r="EB55" s="675"/>
      <c r="EC55" s="675"/>
      <c r="ED55" s="675"/>
      <c r="EE55" s="675"/>
      <c r="EF55" s="675"/>
      <c r="EG55" s="675"/>
      <c r="EH55" s="675"/>
      <c r="EI55" s="675"/>
      <c r="EJ55" s="675"/>
      <c r="EK55" s="675"/>
      <c r="EL55" s="675"/>
      <c r="EM55" s="675"/>
      <c r="EN55" s="675"/>
      <c r="EO55" s="675"/>
      <c r="EP55" s="675"/>
      <c r="EQ55" s="675"/>
      <c r="ER55" s="675"/>
      <c r="ES55" s="675"/>
      <c r="ET55" s="675"/>
      <c r="EU55" s="675"/>
      <c r="EV55" s="675"/>
      <c r="EW55" s="675"/>
      <c r="EX55" s="675"/>
      <c r="EY55" s="675"/>
      <c r="EZ55" s="675"/>
      <c r="FA55" s="675"/>
      <c r="FB55" s="675"/>
      <c r="FC55" s="675"/>
      <c r="FD55" s="675"/>
      <c r="FE55" s="675"/>
      <c r="FF55" s="675"/>
      <c r="FG55" s="675"/>
      <c r="FH55" s="675"/>
      <c r="FI55" s="675"/>
      <c r="FJ55" s="675"/>
      <c r="FK55" s="675"/>
      <c r="FL55" s="675"/>
      <c r="FM55" s="675"/>
      <c r="FN55" s="675"/>
      <c r="FO55" s="675"/>
      <c r="FP55" s="675"/>
      <c r="FQ55" s="675"/>
      <c r="FR55" s="675"/>
      <c r="FS55" s="675"/>
      <c r="FT55" s="675"/>
      <c r="FU55" s="675"/>
      <c r="FV55" s="675"/>
      <c r="FW55" s="675"/>
      <c r="FX55" s="675"/>
      <c r="FY55" s="675"/>
      <c r="FZ55" s="675"/>
      <c r="GA55" s="675"/>
      <c r="GB55" s="675"/>
      <c r="GC55" s="675"/>
      <c r="GD55" s="675"/>
      <c r="GE55" s="675"/>
      <c r="GF55" s="675"/>
      <c r="GG55" s="675"/>
      <c r="GH55" s="675"/>
      <c r="GI55" s="675"/>
      <c r="GJ55" s="675"/>
      <c r="GK55" s="675"/>
      <c r="GL55" s="675"/>
      <c r="GM55" s="675"/>
      <c r="GN55" s="675"/>
      <c r="GO55" s="675"/>
      <c r="GP55" s="675"/>
      <c r="GQ55" s="675"/>
      <c r="GR55" s="675"/>
      <c r="GS55" s="675"/>
      <c r="GT55" s="675"/>
      <c r="GU55" s="675"/>
      <c r="GV55" s="675"/>
      <c r="GW55" s="675"/>
      <c r="GX55" s="675"/>
      <c r="GY55" s="675"/>
      <c r="GZ55" s="675"/>
      <c r="HA55" s="675"/>
      <c r="HB55" s="675"/>
      <c r="HC55" s="675"/>
      <c r="HD55" s="675"/>
      <c r="HE55" s="675"/>
      <c r="HF55" s="675"/>
      <c r="HG55" s="675"/>
      <c r="HH55" s="675"/>
      <c r="HI55" s="675"/>
      <c r="HJ55" s="675"/>
      <c r="HK55" s="675"/>
      <c r="HL55" s="675"/>
      <c r="HM55" s="675"/>
      <c r="HN55" s="675"/>
      <c r="HO55" s="675"/>
      <c r="HP55" s="675"/>
      <c r="HQ55" s="675"/>
      <c r="HR55" s="675"/>
      <c r="HS55" s="675"/>
      <c r="HT55" s="675"/>
      <c r="HU55" s="675"/>
      <c r="HV55" s="675"/>
      <c r="HW55" s="675"/>
      <c r="HX55" s="675"/>
      <c r="HY55" s="675"/>
      <c r="HZ55" s="675"/>
      <c r="IA55" s="675"/>
      <c r="IB55" s="675"/>
      <c r="IC55" s="675"/>
      <c r="ID55" s="675"/>
      <c r="IE55" s="675"/>
      <c r="IF55" s="675"/>
      <c r="IG55" s="675"/>
      <c r="IH55" s="675"/>
      <c r="II55" s="675"/>
      <c r="IJ55" s="675"/>
      <c r="IK55" s="675"/>
      <c r="IL55" s="675"/>
      <c r="IM55" s="675"/>
      <c r="IN55" s="675"/>
      <c r="IO55" s="675"/>
      <c r="IP55" s="675"/>
      <c r="IQ55" s="675"/>
      <c r="IR55" s="675"/>
      <c r="IS55" s="675"/>
      <c r="IT55" s="675"/>
      <c r="IU55" s="675"/>
      <c r="IV55" s="675"/>
    </row>
    <row r="56" spans="1:256" s="37" customFormat="1" ht="22.5" customHeight="1">
      <c r="A56" s="656" t="s">
        <v>328</v>
      </c>
      <c r="B56" s="1134" t="s">
        <v>228</v>
      </c>
      <c r="C56" s="176">
        <v>3270</v>
      </c>
      <c r="D56" s="176" t="s">
        <v>9</v>
      </c>
      <c r="E56" s="651" t="s">
        <v>62</v>
      </c>
      <c r="F56" s="104"/>
      <c r="G56" s="104" t="s">
        <v>62</v>
      </c>
      <c r="H56" s="104"/>
      <c r="I56" s="104" t="s">
        <v>62</v>
      </c>
      <c r="J56" s="104"/>
      <c r="K56" s="104" t="s">
        <v>62</v>
      </c>
      <c r="L56" s="104"/>
      <c r="M56" s="104" t="s">
        <v>62</v>
      </c>
      <c r="N56" s="104"/>
      <c r="O56" s="675"/>
      <c r="P56" s="675"/>
      <c r="Q56" s="675"/>
      <c r="R56" s="675"/>
      <c r="S56" s="675"/>
      <c r="T56" s="675"/>
      <c r="U56" s="675"/>
      <c r="V56" s="675"/>
      <c r="W56" s="675"/>
      <c r="X56" s="675"/>
      <c r="Y56" s="675"/>
      <c r="Z56" s="675"/>
      <c r="AA56" s="675"/>
      <c r="AB56" s="675"/>
      <c r="AC56" s="675"/>
      <c r="AD56" s="675"/>
      <c r="AE56" s="675"/>
      <c r="AF56" s="675"/>
      <c r="AG56" s="675"/>
      <c r="AH56" s="675"/>
      <c r="AI56" s="675"/>
      <c r="AJ56" s="675"/>
      <c r="AK56" s="675"/>
      <c r="AL56" s="675"/>
      <c r="AM56" s="675"/>
      <c r="AN56" s="675"/>
      <c r="AO56" s="675"/>
      <c r="AP56" s="675"/>
      <c r="AQ56" s="675"/>
      <c r="AR56" s="675"/>
      <c r="AS56" s="675"/>
      <c r="AT56" s="675"/>
      <c r="AU56" s="675"/>
      <c r="AV56" s="675"/>
      <c r="AW56" s="675"/>
      <c r="AX56" s="675"/>
      <c r="AY56" s="675"/>
      <c r="AZ56" s="675"/>
      <c r="BA56" s="675"/>
      <c r="BB56" s="675"/>
      <c r="BC56" s="675"/>
      <c r="BD56" s="675"/>
      <c r="BE56" s="675"/>
      <c r="BF56" s="675"/>
      <c r="BG56" s="675"/>
      <c r="BH56" s="675"/>
      <c r="BI56" s="675"/>
      <c r="BJ56" s="675"/>
      <c r="BK56" s="675"/>
      <c r="BL56" s="675"/>
      <c r="BM56" s="675"/>
      <c r="BN56" s="675"/>
      <c r="BO56" s="675"/>
      <c r="BP56" s="675"/>
      <c r="BQ56" s="675"/>
      <c r="BR56" s="675"/>
      <c r="BS56" s="675"/>
      <c r="BT56" s="675"/>
      <c r="BU56" s="675"/>
      <c r="BV56" s="675"/>
      <c r="BW56" s="675"/>
      <c r="BX56" s="675"/>
      <c r="BY56" s="675"/>
      <c r="BZ56" s="675"/>
      <c r="CA56" s="675"/>
      <c r="CB56" s="675"/>
      <c r="CC56" s="675"/>
      <c r="CD56" s="675"/>
      <c r="CE56" s="675"/>
      <c r="CF56" s="675"/>
      <c r="CG56" s="675"/>
      <c r="CH56" s="675"/>
      <c r="CI56" s="675"/>
      <c r="CJ56" s="675"/>
      <c r="CK56" s="675"/>
      <c r="CL56" s="675"/>
      <c r="CM56" s="675"/>
      <c r="CN56" s="675"/>
      <c r="CO56" s="675"/>
      <c r="CP56" s="675"/>
      <c r="CQ56" s="675"/>
      <c r="CR56" s="675"/>
      <c r="CS56" s="675"/>
      <c r="CT56" s="675"/>
      <c r="CU56" s="675"/>
      <c r="CV56" s="675"/>
      <c r="CW56" s="675"/>
      <c r="CX56" s="675"/>
      <c r="CY56" s="675"/>
      <c r="CZ56" s="675"/>
      <c r="DA56" s="675"/>
      <c r="DB56" s="675"/>
      <c r="DC56" s="675"/>
      <c r="DD56" s="675"/>
      <c r="DE56" s="675"/>
      <c r="DF56" s="675"/>
      <c r="DG56" s="675"/>
      <c r="DH56" s="675"/>
      <c r="DI56" s="675"/>
      <c r="DJ56" s="675"/>
      <c r="DK56" s="675"/>
      <c r="DL56" s="675"/>
      <c r="DM56" s="675"/>
      <c r="DN56" s="675"/>
      <c r="DO56" s="675"/>
      <c r="DP56" s="675"/>
      <c r="DQ56" s="675"/>
      <c r="DR56" s="675"/>
      <c r="DS56" s="675"/>
      <c r="DT56" s="675"/>
      <c r="DU56" s="675"/>
      <c r="DV56" s="675"/>
      <c r="DW56" s="675"/>
      <c r="DX56" s="675"/>
      <c r="DY56" s="675"/>
      <c r="DZ56" s="675"/>
      <c r="EA56" s="675"/>
      <c r="EB56" s="675"/>
      <c r="EC56" s="675"/>
      <c r="ED56" s="675"/>
      <c r="EE56" s="675"/>
      <c r="EF56" s="675"/>
      <c r="EG56" s="675"/>
      <c r="EH56" s="675"/>
      <c r="EI56" s="675"/>
      <c r="EJ56" s="675"/>
      <c r="EK56" s="675"/>
      <c r="EL56" s="675"/>
      <c r="EM56" s="675"/>
      <c r="EN56" s="675"/>
      <c r="EO56" s="675"/>
      <c r="EP56" s="675"/>
      <c r="EQ56" s="675"/>
      <c r="ER56" s="675"/>
      <c r="ES56" s="675"/>
      <c r="ET56" s="675"/>
      <c r="EU56" s="675"/>
      <c r="EV56" s="675"/>
      <c r="EW56" s="675"/>
      <c r="EX56" s="675"/>
      <c r="EY56" s="675"/>
      <c r="EZ56" s="675"/>
      <c r="FA56" s="675"/>
      <c r="FB56" s="675"/>
      <c r="FC56" s="675"/>
      <c r="FD56" s="675"/>
      <c r="FE56" s="675"/>
      <c r="FF56" s="675"/>
      <c r="FG56" s="675"/>
      <c r="FH56" s="675"/>
      <c r="FI56" s="675"/>
      <c r="FJ56" s="675"/>
      <c r="FK56" s="675"/>
      <c r="FL56" s="675"/>
      <c r="FM56" s="675"/>
      <c r="FN56" s="675"/>
      <c r="FO56" s="675"/>
      <c r="FP56" s="675"/>
      <c r="FQ56" s="675"/>
      <c r="FR56" s="675"/>
      <c r="FS56" s="675"/>
      <c r="FT56" s="675"/>
      <c r="FU56" s="675"/>
      <c r="FV56" s="675"/>
      <c r="FW56" s="675"/>
      <c r="FX56" s="675"/>
      <c r="FY56" s="675"/>
      <c r="FZ56" s="675"/>
      <c r="GA56" s="675"/>
      <c r="GB56" s="675"/>
      <c r="GC56" s="675"/>
      <c r="GD56" s="675"/>
      <c r="GE56" s="675"/>
      <c r="GF56" s="675"/>
      <c r="GG56" s="675"/>
      <c r="GH56" s="675"/>
      <c r="GI56" s="675"/>
      <c r="GJ56" s="675"/>
      <c r="GK56" s="675"/>
      <c r="GL56" s="675"/>
      <c r="GM56" s="675"/>
      <c r="GN56" s="675"/>
      <c r="GO56" s="675"/>
      <c r="GP56" s="675"/>
      <c r="GQ56" s="675"/>
      <c r="GR56" s="675"/>
      <c r="GS56" s="675"/>
      <c r="GT56" s="675"/>
      <c r="GU56" s="675"/>
      <c r="GV56" s="675"/>
      <c r="GW56" s="675"/>
      <c r="GX56" s="675"/>
      <c r="GY56" s="675"/>
      <c r="GZ56" s="675"/>
      <c r="HA56" s="675"/>
      <c r="HB56" s="675"/>
      <c r="HC56" s="675"/>
      <c r="HD56" s="675"/>
      <c r="HE56" s="675"/>
      <c r="HF56" s="675"/>
      <c r="HG56" s="675"/>
      <c r="HH56" s="675"/>
      <c r="HI56" s="675"/>
      <c r="HJ56" s="675"/>
      <c r="HK56" s="675"/>
      <c r="HL56" s="675"/>
      <c r="HM56" s="675"/>
      <c r="HN56" s="675"/>
      <c r="HO56" s="675"/>
      <c r="HP56" s="675"/>
      <c r="HQ56" s="675"/>
      <c r="HR56" s="675"/>
      <c r="HS56" s="675"/>
      <c r="HT56" s="675"/>
      <c r="HU56" s="675"/>
      <c r="HV56" s="675"/>
      <c r="HW56" s="675"/>
      <c r="HX56" s="675"/>
      <c r="HY56" s="675"/>
      <c r="HZ56" s="675"/>
      <c r="IA56" s="675"/>
      <c r="IB56" s="675"/>
      <c r="IC56" s="675"/>
      <c r="ID56" s="675"/>
      <c r="IE56" s="675"/>
      <c r="IF56" s="675"/>
      <c r="IG56" s="675"/>
      <c r="IH56" s="675"/>
      <c r="II56" s="675"/>
      <c r="IJ56" s="675"/>
      <c r="IK56" s="675"/>
      <c r="IL56" s="675"/>
      <c r="IM56" s="675"/>
      <c r="IN56" s="675"/>
      <c r="IO56" s="675"/>
      <c r="IP56" s="675"/>
      <c r="IQ56" s="675"/>
      <c r="IR56" s="675"/>
      <c r="IS56" s="675"/>
      <c r="IT56" s="675"/>
      <c r="IU56" s="675"/>
      <c r="IV56" s="675"/>
    </row>
    <row r="57" spans="1:256" s="37" customFormat="1" ht="45" customHeight="1">
      <c r="A57" s="667" t="s">
        <v>329</v>
      </c>
      <c r="B57" s="667"/>
      <c r="C57" s="668"/>
      <c r="D57" s="667"/>
      <c r="E57" s="667"/>
      <c r="F57" s="77"/>
      <c r="G57" s="77"/>
      <c r="H57" s="77"/>
      <c r="I57" s="77"/>
      <c r="J57" s="77"/>
      <c r="K57" s="77"/>
      <c r="L57" s="77"/>
      <c r="M57" s="675"/>
      <c r="N57" s="675"/>
      <c r="O57" s="675"/>
      <c r="P57" s="675"/>
      <c r="Q57" s="675"/>
      <c r="R57" s="675"/>
      <c r="S57" s="675"/>
      <c r="T57" s="675"/>
      <c r="U57" s="675"/>
      <c r="V57" s="675"/>
      <c r="W57" s="675"/>
      <c r="X57" s="675"/>
      <c r="Y57" s="675"/>
      <c r="Z57" s="675"/>
      <c r="AA57" s="675"/>
      <c r="AB57" s="675"/>
      <c r="AC57" s="675"/>
      <c r="AD57" s="675"/>
      <c r="AE57" s="675"/>
      <c r="AF57" s="675"/>
      <c r="AG57" s="675"/>
      <c r="AH57" s="675"/>
      <c r="AI57" s="675"/>
      <c r="AJ57" s="675"/>
      <c r="AK57" s="675"/>
      <c r="AL57" s="675"/>
      <c r="AM57" s="675"/>
      <c r="AN57" s="675"/>
      <c r="AO57" s="675"/>
      <c r="AP57" s="675"/>
      <c r="AQ57" s="675"/>
      <c r="AR57" s="675"/>
      <c r="AS57" s="675"/>
      <c r="AT57" s="675"/>
      <c r="AU57" s="675"/>
      <c r="AV57" s="675"/>
      <c r="AW57" s="675"/>
      <c r="AX57" s="675"/>
      <c r="AY57" s="675"/>
      <c r="AZ57" s="675"/>
      <c r="BA57" s="675"/>
      <c r="BB57" s="675"/>
      <c r="BC57" s="675"/>
      <c r="BD57" s="675"/>
      <c r="BE57" s="675"/>
      <c r="BF57" s="675"/>
      <c r="BG57" s="675"/>
      <c r="BH57" s="675"/>
      <c r="BI57" s="675"/>
      <c r="BJ57" s="675"/>
      <c r="BK57" s="675"/>
      <c r="BL57" s="675"/>
      <c r="BM57" s="675"/>
      <c r="BN57" s="675"/>
      <c r="BO57" s="675"/>
      <c r="BP57" s="675"/>
      <c r="BQ57" s="675"/>
      <c r="BR57" s="675"/>
      <c r="BS57" s="675"/>
      <c r="BT57" s="675"/>
      <c r="BU57" s="675"/>
      <c r="BV57" s="675"/>
      <c r="BW57" s="675"/>
      <c r="BX57" s="675"/>
      <c r="BY57" s="675"/>
      <c r="BZ57" s="675"/>
      <c r="CA57" s="675"/>
      <c r="CB57" s="675"/>
      <c r="CC57" s="675"/>
      <c r="CD57" s="675"/>
      <c r="CE57" s="675"/>
      <c r="CF57" s="675"/>
      <c r="CG57" s="675"/>
      <c r="CH57" s="675"/>
      <c r="CI57" s="675"/>
      <c r="CJ57" s="675"/>
      <c r="CK57" s="675"/>
      <c r="CL57" s="675"/>
      <c r="CM57" s="675"/>
      <c r="CN57" s="675"/>
      <c r="CO57" s="675"/>
      <c r="CP57" s="675"/>
      <c r="CQ57" s="675"/>
      <c r="CR57" s="675"/>
      <c r="CS57" s="675"/>
      <c r="CT57" s="675"/>
      <c r="CU57" s="675"/>
      <c r="CV57" s="675"/>
      <c r="CW57" s="675"/>
      <c r="CX57" s="675"/>
      <c r="CY57" s="675"/>
      <c r="CZ57" s="675"/>
      <c r="DA57" s="675"/>
      <c r="DB57" s="675"/>
      <c r="DC57" s="675"/>
      <c r="DD57" s="675"/>
      <c r="DE57" s="675"/>
      <c r="DF57" s="675"/>
      <c r="DG57" s="675"/>
      <c r="DH57" s="675"/>
      <c r="DI57" s="675"/>
      <c r="DJ57" s="675"/>
      <c r="DK57" s="675"/>
      <c r="DL57" s="675"/>
      <c r="DM57" s="675"/>
      <c r="DN57" s="675"/>
      <c r="DO57" s="675"/>
      <c r="DP57" s="675"/>
      <c r="DQ57" s="675"/>
      <c r="DR57" s="675"/>
      <c r="DS57" s="675"/>
      <c r="DT57" s="675"/>
      <c r="DU57" s="675"/>
      <c r="DV57" s="675"/>
      <c r="DW57" s="675"/>
      <c r="DX57" s="675"/>
      <c r="DY57" s="675"/>
      <c r="DZ57" s="675"/>
      <c r="EA57" s="675"/>
      <c r="EB57" s="675"/>
      <c r="EC57" s="675"/>
      <c r="ED57" s="675"/>
      <c r="EE57" s="675"/>
      <c r="EF57" s="675"/>
      <c r="EG57" s="675"/>
      <c r="EH57" s="675"/>
      <c r="EI57" s="675"/>
      <c r="EJ57" s="675"/>
      <c r="EK57" s="675"/>
      <c r="EL57" s="675"/>
      <c r="EM57" s="675"/>
      <c r="EN57" s="675"/>
      <c r="EO57" s="675"/>
      <c r="EP57" s="675"/>
      <c r="EQ57" s="675"/>
      <c r="ER57" s="675"/>
      <c r="ES57" s="675"/>
      <c r="ET57" s="675"/>
      <c r="EU57" s="675"/>
      <c r="EV57" s="675"/>
      <c r="EW57" s="675"/>
      <c r="EX57" s="675"/>
      <c r="EY57" s="675"/>
      <c r="EZ57" s="675"/>
      <c r="FA57" s="675"/>
      <c r="FB57" s="675"/>
      <c r="FC57" s="675"/>
      <c r="FD57" s="675"/>
      <c r="FE57" s="675"/>
      <c r="FF57" s="675"/>
      <c r="FG57" s="675"/>
      <c r="FH57" s="675"/>
      <c r="FI57" s="675"/>
      <c r="FJ57" s="675"/>
      <c r="FK57" s="675"/>
      <c r="FL57" s="675"/>
      <c r="FM57" s="675"/>
      <c r="FN57" s="675"/>
      <c r="FO57" s="675"/>
      <c r="FP57" s="675"/>
      <c r="FQ57" s="675"/>
      <c r="FR57" s="675"/>
      <c r="FS57" s="675"/>
      <c r="FT57" s="675"/>
      <c r="FU57" s="675"/>
      <c r="FV57" s="675"/>
      <c r="FW57" s="675"/>
      <c r="FX57" s="675"/>
      <c r="FY57" s="675"/>
      <c r="FZ57" s="675"/>
      <c r="GA57" s="675"/>
      <c r="GB57" s="675"/>
      <c r="GC57" s="675"/>
      <c r="GD57" s="675"/>
      <c r="GE57" s="675"/>
      <c r="GF57" s="675"/>
      <c r="GG57" s="675"/>
      <c r="GH57" s="675"/>
      <c r="GI57" s="675"/>
      <c r="GJ57" s="675"/>
      <c r="GK57" s="675"/>
      <c r="GL57" s="675"/>
      <c r="GM57" s="675"/>
      <c r="GN57" s="675"/>
      <c r="GO57" s="675"/>
      <c r="GP57" s="675"/>
      <c r="GQ57" s="675"/>
      <c r="GR57" s="675"/>
      <c r="GS57" s="675"/>
      <c r="GT57" s="675"/>
      <c r="GU57" s="675"/>
      <c r="GV57" s="675"/>
      <c r="GW57" s="675"/>
      <c r="GX57" s="675"/>
      <c r="GY57" s="675"/>
      <c r="GZ57" s="675"/>
      <c r="HA57" s="675"/>
      <c r="HB57" s="675"/>
      <c r="HC57" s="675"/>
      <c r="HD57" s="675"/>
      <c r="HE57" s="675"/>
      <c r="HF57" s="675"/>
      <c r="HG57" s="675"/>
      <c r="HH57" s="675"/>
      <c r="HI57" s="675"/>
      <c r="HJ57" s="675"/>
      <c r="HK57" s="675"/>
      <c r="HL57" s="675"/>
      <c r="HM57" s="675"/>
      <c r="HN57" s="675"/>
      <c r="HO57" s="675"/>
      <c r="HP57" s="675"/>
      <c r="HQ57" s="675"/>
      <c r="HR57" s="675"/>
      <c r="HS57" s="675"/>
      <c r="HT57" s="675"/>
      <c r="HU57" s="675"/>
      <c r="HV57" s="675"/>
      <c r="HW57" s="675"/>
      <c r="HX57" s="675"/>
      <c r="HY57" s="675"/>
      <c r="HZ57" s="675"/>
      <c r="IA57" s="675"/>
      <c r="IB57" s="675"/>
      <c r="IC57" s="675"/>
      <c r="ID57" s="675"/>
      <c r="IE57" s="675"/>
      <c r="IF57" s="675"/>
      <c r="IG57" s="675"/>
      <c r="IH57" s="675"/>
      <c r="II57" s="675"/>
      <c r="IJ57" s="675"/>
      <c r="IK57" s="675"/>
      <c r="IL57" s="675"/>
      <c r="IM57" s="675"/>
      <c r="IN57" s="675"/>
      <c r="IO57" s="675"/>
      <c r="IP57" s="675"/>
      <c r="IQ57" s="675"/>
      <c r="IR57" s="675"/>
      <c r="IS57" s="675"/>
      <c r="IT57" s="675"/>
      <c r="IU57" s="675"/>
      <c r="IV57" s="675"/>
    </row>
    <row r="58" spans="1:256" s="37" customFormat="1" ht="45" customHeight="1">
      <c r="A58" s="669"/>
      <c r="B58" s="669"/>
      <c r="C58" s="668"/>
      <c r="D58" s="668"/>
      <c r="E58" s="667"/>
      <c r="F58" s="77"/>
      <c r="G58" s="77"/>
      <c r="H58" s="77"/>
      <c r="I58" s="77"/>
      <c r="J58" s="77"/>
      <c r="K58" s="77"/>
      <c r="L58" s="77"/>
      <c r="M58" s="675"/>
      <c r="N58" s="675"/>
      <c r="O58" s="675"/>
      <c r="P58" s="675"/>
      <c r="Q58" s="675"/>
      <c r="R58" s="675"/>
      <c r="S58" s="675"/>
      <c r="T58" s="675"/>
      <c r="U58" s="675"/>
      <c r="V58" s="675"/>
      <c r="W58" s="675"/>
      <c r="X58" s="675"/>
      <c r="Y58" s="675"/>
      <c r="Z58" s="675"/>
      <c r="AA58" s="675"/>
      <c r="AB58" s="675"/>
      <c r="AC58" s="675"/>
      <c r="AD58" s="675"/>
      <c r="AE58" s="675"/>
      <c r="AF58" s="675"/>
      <c r="AG58" s="675"/>
      <c r="AH58" s="675"/>
      <c r="AI58" s="675"/>
      <c r="AJ58" s="675"/>
      <c r="AK58" s="675"/>
      <c r="AL58" s="675"/>
      <c r="AM58" s="675"/>
      <c r="AN58" s="675"/>
      <c r="AO58" s="675"/>
      <c r="AP58" s="675"/>
      <c r="AQ58" s="675"/>
      <c r="AR58" s="675"/>
      <c r="AS58" s="675"/>
      <c r="AT58" s="675"/>
      <c r="AU58" s="675"/>
      <c r="AV58" s="675"/>
      <c r="AW58" s="675"/>
      <c r="AX58" s="675"/>
      <c r="AY58" s="675"/>
      <c r="AZ58" s="675"/>
      <c r="BA58" s="675"/>
      <c r="BB58" s="675"/>
      <c r="BC58" s="675"/>
      <c r="BD58" s="675"/>
      <c r="BE58" s="675"/>
      <c r="BF58" s="675"/>
      <c r="BG58" s="675"/>
      <c r="BH58" s="675"/>
      <c r="BI58" s="675"/>
      <c r="BJ58" s="675"/>
      <c r="BK58" s="675"/>
      <c r="BL58" s="675"/>
      <c r="BM58" s="675"/>
      <c r="BN58" s="675"/>
      <c r="BO58" s="675"/>
      <c r="BP58" s="675"/>
      <c r="BQ58" s="675"/>
      <c r="BR58" s="675"/>
      <c r="BS58" s="675"/>
      <c r="BT58" s="675"/>
      <c r="BU58" s="675"/>
      <c r="BV58" s="675"/>
      <c r="BW58" s="675"/>
      <c r="BX58" s="675"/>
      <c r="BY58" s="675"/>
      <c r="BZ58" s="675"/>
      <c r="CA58" s="675"/>
      <c r="CB58" s="675"/>
      <c r="CC58" s="675"/>
      <c r="CD58" s="675"/>
      <c r="CE58" s="675"/>
      <c r="CF58" s="675"/>
      <c r="CG58" s="675"/>
      <c r="CH58" s="675"/>
      <c r="CI58" s="675"/>
      <c r="CJ58" s="675"/>
      <c r="CK58" s="675"/>
      <c r="CL58" s="675"/>
      <c r="CM58" s="675"/>
      <c r="CN58" s="675"/>
      <c r="CO58" s="675"/>
      <c r="CP58" s="675"/>
      <c r="CQ58" s="675"/>
      <c r="CR58" s="675"/>
      <c r="CS58" s="675"/>
      <c r="CT58" s="675"/>
      <c r="CU58" s="675"/>
      <c r="CV58" s="675"/>
      <c r="CW58" s="675"/>
      <c r="CX58" s="675"/>
      <c r="CY58" s="675"/>
      <c r="CZ58" s="675"/>
      <c r="DA58" s="675"/>
      <c r="DB58" s="675"/>
      <c r="DC58" s="675"/>
      <c r="DD58" s="675"/>
      <c r="DE58" s="675"/>
      <c r="DF58" s="675"/>
      <c r="DG58" s="675"/>
      <c r="DH58" s="675"/>
      <c r="DI58" s="675"/>
      <c r="DJ58" s="675"/>
      <c r="DK58" s="675"/>
      <c r="DL58" s="675"/>
      <c r="DM58" s="675"/>
      <c r="DN58" s="675"/>
      <c r="DO58" s="675"/>
      <c r="DP58" s="675"/>
      <c r="DQ58" s="675"/>
      <c r="DR58" s="675"/>
      <c r="DS58" s="675"/>
      <c r="DT58" s="675"/>
      <c r="DU58" s="675"/>
      <c r="DV58" s="675"/>
      <c r="DW58" s="675"/>
      <c r="DX58" s="675"/>
      <c r="DY58" s="675"/>
      <c r="DZ58" s="675"/>
      <c r="EA58" s="675"/>
      <c r="EB58" s="675"/>
      <c r="EC58" s="675"/>
      <c r="ED58" s="675"/>
      <c r="EE58" s="675"/>
      <c r="EF58" s="675"/>
      <c r="EG58" s="675"/>
      <c r="EH58" s="675"/>
      <c r="EI58" s="675"/>
      <c r="EJ58" s="675"/>
      <c r="EK58" s="675"/>
      <c r="EL58" s="675"/>
      <c r="EM58" s="675"/>
      <c r="EN58" s="675"/>
      <c r="EO58" s="675"/>
      <c r="EP58" s="675"/>
      <c r="EQ58" s="675"/>
      <c r="ER58" s="675"/>
      <c r="ES58" s="675"/>
      <c r="ET58" s="675"/>
      <c r="EU58" s="675"/>
      <c r="EV58" s="675"/>
      <c r="EW58" s="675"/>
      <c r="EX58" s="675"/>
      <c r="EY58" s="675"/>
      <c r="EZ58" s="675"/>
      <c r="FA58" s="675"/>
      <c r="FB58" s="675"/>
      <c r="FC58" s="675"/>
      <c r="FD58" s="675"/>
      <c r="FE58" s="675"/>
      <c r="FF58" s="675"/>
      <c r="FG58" s="675"/>
      <c r="FH58" s="675"/>
      <c r="FI58" s="675"/>
      <c r="FJ58" s="675"/>
      <c r="FK58" s="675"/>
      <c r="FL58" s="675"/>
      <c r="FM58" s="675"/>
      <c r="FN58" s="675"/>
      <c r="FO58" s="675"/>
      <c r="FP58" s="675"/>
      <c r="FQ58" s="675"/>
      <c r="FR58" s="675"/>
      <c r="FS58" s="675"/>
      <c r="FT58" s="675"/>
      <c r="FU58" s="675"/>
      <c r="FV58" s="675"/>
      <c r="FW58" s="675"/>
      <c r="FX58" s="675"/>
      <c r="FY58" s="675"/>
      <c r="FZ58" s="675"/>
      <c r="GA58" s="675"/>
      <c r="GB58" s="675"/>
      <c r="GC58" s="675"/>
      <c r="GD58" s="675"/>
      <c r="GE58" s="675"/>
      <c r="GF58" s="675"/>
      <c r="GG58" s="675"/>
      <c r="GH58" s="675"/>
      <c r="GI58" s="675"/>
      <c r="GJ58" s="675"/>
      <c r="GK58" s="675"/>
      <c r="GL58" s="675"/>
      <c r="GM58" s="675"/>
      <c r="GN58" s="675"/>
      <c r="GO58" s="675"/>
      <c r="GP58" s="675"/>
      <c r="GQ58" s="675"/>
      <c r="GR58" s="675"/>
      <c r="GS58" s="675"/>
      <c r="GT58" s="675"/>
      <c r="GU58" s="675"/>
      <c r="GV58" s="675"/>
      <c r="GW58" s="675"/>
      <c r="GX58" s="675"/>
      <c r="GY58" s="675"/>
      <c r="GZ58" s="675"/>
      <c r="HA58" s="675"/>
      <c r="HB58" s="675"/>
      <c r="HC58" s="675"/>
      <c r="HD58" s="675"/>
      <c r="HE58" s="675"/>
      <c r="HF58" s="675"/>
      <c r="HG58" s="675"/>
      <c r="HH58" s="675"/>
      <c r="HI58" s="675"/>
      <c r="HJ58" s="675"/>
      <c r="HK58" s="675"/>
      <c r="HL58" s="675"/>
      <c r="HM58" s="675"/>
      <c r="HN58" s="675"/>
      <c r="HO58" s="675"/>
      <c r="HP58" s="675"/>
      <c r="HQ58" s="675"/>
      <c r="HR58" s="675"/>
      <c r="HS58" s="675"/>
      <c r="HT58" s="675"/>
      <c r="HU58" s="675"/>
      <c r="HV58" s="675"/>
      <c r="HW58" s="675"/>
      <c r="HX58" s="675"/>
      <c r="HY58" s="675"/>
      <c r="HZ58" s="675"/>
      <c r="IA58" s="675"/>
      <c r="IB58" s="675"/>
      <c r="IC58" s="675"/>
      <c r="ID58" s="675"/>
      <c r="IE58" s="675"/>
      <c r="IF58" s="675"/>
      <c r="IG58" s="675"/>
      <c r="IH58" s="675"/>
      <c r="II58" s="675"/>
      <c r="IJ58" s="675"/>
      <c r="IK58" s="675"/>
      <c r="IL58" s="675"/>
      <c r="IM58" s="675"/>
      <c r="IN58" s="675"/>
      <c r="IO58" s="675"/>
      <c r="IP58" s="675"/>
      <c r="IQ58" s="675"/>
      <c r="IR58" s="675"/>
      <c r="IS58" s="675"/>
      <c r="IT58" s="675"/>
      <c r="IU58" s="675"/>
      <c r="IV58" s="675"/>
    </row>
    <row r="59" spans="1:256" s="37" customFormat="1" ht="45" customHeight="1">
      <c r="A59" s="77"/>
      <c r="B59" s="667" t="s">
        <v>330</v>
      </c>
      <c r="C59" s="77"/>
      <c r="D59" s="667" t="s">
        <v>331</v>
      </c>
      <c r="E59" s="77"/>
      <c r="F59" s="77"/>
      <c r="G59" s="77"/>
      <c r="H59" s="77"/>
      <c r="I59" s="77"/>
      <c r="J59" s="77"/>
      <c r="K59" s="77"/>
      <c r="L59" s="77"/>
      <c r="M59" s="675"/>
      <c r="N59" s="675"/>
      <c r="O59" s="675"/>
      <c r="P59" s="675"/>
      <c r="Q59" s="675"/>
      <c r="R59" s="675"/>
      <c r="S59" s="675"/>
      <c r="T59" s="675"/>
      <c r="U59" s="675"/>
      <c r="V59" s="675"/>
      <c r="W59" s="675"/>
      <c r="X59" s="675"/>
      <c r="Y59" s="675"/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675"/>
      <c r="AK59" s="675"/>
      <c r="AL59" s="675"/>
      <c r="AM59" s="675"/>
      <c r="AN59" s="675"/>
      <c r="AO59" s="675"/>
      <c r="AP59" s="675"/>
      <c r="AQ59" s="675"/>
      <c r="AR59" s="675"/>
      <c r="AS59" s="675"/>
      <c r="AT59" s="675"/>
      <c r="AU59" s="675"/>
      <c r="AV59" s="675"/>
      <c r="AW59" s="675"/>
      <c r="AX59" s="675"/>
      <c r="AY59" s="675"/>
      <c r="AZ59" s="675"/>
      <c r="BA59" s="675"/>
      <c r="BB59" s="675"/>
      <c r="BC59" s="675"/>
      <c r="BD59" s="675"/>
      <c r="BE59" s="675"/>
      <c r="BF59" s="675"/>
      <c r="BG59" s="675"/>
      <c r="BH59" s="675"/>
      <c r="BI59" s="675"/>
      <c r="BJ59" s="675"/>
      <c r="BK59" s="675"/>
      <c r="BL59" s="675"/>
      <c r="BM59" s="675"/>
      <c r="BN59" s="675"/>
      <c r="BO59" s="675"/>
      <c r="BP59" s="675"/>
      <c r="BQ59" s="675"/>
      <c r="BR59" s="675"/>
      <c r="BS59" s="675"/>
      <c r="BT59" s="675"/>
      <c r="BU59" s="675"/>
      <c r="BV59" s="675"/>
      <c r="BW59" s="675"/>
      <c r="BX59" s="675"/>
      <c r="BY59" s="675"/>
      <c r="BZ59" s="675"/>
      <c r="CA59" s="675"/>
      <c r="CB59" s="675"/>
      <c r="CC59" s="675"/>
      <c r="CD59" s="675"/>
      <c r="CE59" s="675"/>
      <c r="CF59" s="675"/>
      <c r="CG59" s="675"/>
      <c r="CH59" s="675"/>
      <c r="CI59" s="675"/>
      <c r="CJ59" s="675"/>
      <c r="CK59" s="675"/>
      <c r="CL59" s="675"/>
      <c r="CM59" s="675"/>
      <c r="CN59" s="675"/>
      <c r="CO59" s="675"/>
      <c r="CP59" s="675"/>
      <c r="CQ59" s="675"/>
      <c r="CR59" s="675"/>
      <c r="CS59" s="675"/>
      <c r="CT59" s="675"/>
      <c r="CU59" s="675"/>
      <c r="CV59" s="675"/>
      <c r="CW59" s="675"/>
      <c r="CX59" s="675"/>
      <c r="CY59" s="675"/>
      <c r="CZ59" s="675"/>
      <c r="DA59" s="675"/>
      <c r="DB59" s="675"/>
      <c r="DC59" s="675"/>
      <c r="DD59" s="675"/>
      <c r="DE59" s="675"/>
      <c r="DF59" s="675"/>
      <c r="DG59" s="675"/>
      <c r="DH59" s="675"/>
      <c r="DI59" s="675"/>
      <c r="DJ59" s="675"/>
      <c r="DK59" s="675"/>
      <c r="DL59" s="675"/>
      <c r="DM59" s="675"/>
      <c r="DN59" s="675"/>
      <c r="DO59" s="675"/>
      <c r="DP59" s="675"/>
      <c r="DQ59" s="675"/>
      <c r="DR59" s="675"/>
      <c r="DS59" s="675"/>
      <c r="DT59" s="675"/>
      <c r="DU59" s="675"/>
      <c r="DV59" s="675"/>
      <c r="DW59" s="675"/>
      <c r="DX59" s="675"/>
      <c r="DY59" s="675"/>
      <c r="DZ59" s="675"/>
      <c r="EA59" s="675"/>
      <c r="EB59" s="675"/>
      <c r="EC59" s="675"/>
      <c r="ED59" s="675"/>
      <c r="EE59" s="675"/>
      <c r="EF59" s="675"/>
      <c r="EG59" s="675"/>
      <c r="EH59" s="675"/>
      <c r="EI59" s="675"/>
      <c r="EJ59" s="675"/>
      <c r="EK59" s="675"/>
      <c r="EL59" s="675"/>
      <c r="EM59" s="675"/>
      <c r="EN59" s="675"/>
      <c r="EO59" s="675"/>
      <c r="EP59" s="675"/>
      <c r="EQ59" s="675"/>
      <c r="ER59" s="675"/>
      <c r="ES59" s="675"/>
      <c r="ET59" s="675"/>
      <c r="EU59" s="675"/>
      <c r="EV59" s="675"/>
      <c r="EW59" s="675"/>
      <c r="EX59" s="675"/>
      <c r="EY59" s="675"/>
      <c r="EZ59" s="675"/>
      <c r="FA59" s="675"/>
      <c r="FB59" s="675"/>
      <c r="FC59" s="675"/>
      <c r="FD59" s="675"/>
      <c r="FE59" s="675"/>
      <c r="FF59" s="675"/>
      <c r="FG59" s="675"/>
      <c r="FH59" s="675"/>
      <c r="FI59" s="675"/>
      <c r="FJ59" s="675"/>
      <c r="FK59" s="675"/>
      <c r="FL59" s="675"/>
      <c r="FM59" s="675"/>
      <c r="FN59" s="675"/>
      <c r="FO59" s="675"/>
      <c r="FP59" s="675"/>
      <c r="FQ59" s="675"/>
      <c r="FR59" s="675"/>
      <c r="FS59" s="675"/>
      <c r="FT59" s="675"/>
      <c r="FU59" s="675"/>
      <c r="FV59" s="675"/>
      <c r="FW59" s="675"/>
      <c r="FX59" s="675"/>
      <c r="FY59" s="675"/>
      <c r="FZ59" s="675"/>
      <c r="GA59" s="675"/>
      <c r="GB59" s="675"/>
      <c r="GC59" s="675"/>
      <c r="GD59" s="675"/>
      <c r="GE59" s="675"/>
      <c r="GF59" s="675"/>
      <c r="GG59" s="675"/>
      <c r="GH59" s="675"/>
      <c r="GI59" s="675"/>
      <c r="GJ59" s="675"/>
      <c r="GK59" s="675"/>
      <c r="GL59" s="675"/>
      <c r="GM59" s="675"/>
      <c r="GN59" s="675"/>
      <c r="GO59" s="675"/>
      <c r="GP59" s="675"/>
      <c r="GQ59" s="675"/>
      <c r="GR59" s="675"/>
      <c r="GS59" s="675"/>
      <c r="GT59" s="675"/>
      <c r="GU59" s="675"/>
      <c r="GV59" s="675"/>
      <c r="GW59" s="675"/>
      <c r="GX59" s="675"/>
      <c r="GY59" s="675"/>
      <c r="GZ59" s="675"/>
      <c r="HA59" s="675"/>
      <c r="HB59" s="675"/>
      <c r="HC59" s="675"/>
      <c r="HD59" s="675"/>
      <c r="HE59" s="675"/>
      <c r="HF59" s="675"/>
      <c r="HG59" s="675"/>
      <c r="HH59" s="675"/>
      <c r="HI59" s="675"/>
      <c r="HJ59" s="675"/>
      <c r="HK59" s="675"/>
      <c r="HL59" s="675"/>
      <c r="HM59" s="675"/>
      <c r="HN59" s="675"/>
      <c r="HO59" s="675"/>
      <c r="HP59" s="675"/>
      <c r="HQ59" s="675"/>
      <c r="HR59" s="675"/>
      <c r="HS59" s="675"/>
      <c r="HT59" s="675"/>
      <c r="HU59" s="675"/>
      <c r="HV59" s="675"/>
      <c r="HW59" s="675"/>
      <c r="HX59" s="675"/>
      <c r="HY59" s="675"/>
      <c r="HZ59" s="675"/>
      <c r="IA59" s="675"/>
      <c r="IB59" s="675"/>
      <c r="IC59" s="675"/>
      <c r="ID59" s="675"/>
      <c r="IE59" s="675"/>
      <c r="IF59" s="675"/>
      <c r="IG59" s="675"/>
      <c r="IH59" s="675"/>
      <c r="II59" s="675"/>
      <c r="IJ59" s="675"/>
      <c r="IK59" s="675"/>
      <c r="IL59" s="675"/>
      <c r="IM59" s="675"/>
      <c r="IN59" s="675"/>
      <c r="IO59" s="675"/>
      <c r="IP59" s="675"/>
      <c r="IQ59" s="675"/>
      <c r="IR59" s="675"/>
      <c r="IS59" s="675"/>
      <c r="IT59" s="675"/>
      <c r="IU59" s="675"/>
      <c r="IV59" s="675"/>
    </row>
    <row r="60" spans="1:256" s="37" customFormat="1" ht="45" customHeight="1">
      <c r="A60" s="675"/>
      <c r="B60" s="675"/>
      <c r="C60" s="675"/>
      <c r="D60" s="675"/>
      <c r="E60" s="675"/>
      <c r="F60" s="675"/>
      <c r="G60" s="675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5"/>
      <c r="X60" s="675"/>
      <c r="Y60" s="675"/>
      <c r="Z60" s="675"/>
      <c r="AA60" s="675"/>
      <c r="AB60" s="675"/>
      <c r="AC60" s="675"/>
      <c r="AD60" s="675"/>
      <c r="AE60" s="675"/>
      <c r="AF60" s="675"/>
      <c r="AG60" s="675"/>
      <c r="AH60" s="675"/>
      <c r="AI60" s="675"/>
      <c r="AJ60" s="675"/>
      <c r="AK60" s="675"/>
      <c r="AL60" s="675"/>
      <c r="AM60" s="675"/>
      <c r="AN60" s="675"/>
      <c r="AO60" s="675"/>
      <c r="AP60" s="675"/>
      <c r="AQ60" s="675"/>
      <c r="AR60" s="675"/>
      <c r="AS60" s="675"/>
      <c r="AT60" s="675"/>
      <c r="AU60" s="675"/>
      <c r="AV60" s="675"/>
      <c r="AW60" s="675"/>
      <c r="AX60" s="675"/>
      <c r="AY60" s="675"/>
      <c r="AZ60" s="675"/>
      <c r="BA60" s="675"/>
      <c r="BB60" s="675"/>
      <c r="BC60" s="675"/>
      <c r="BD60" s="675"/>
      <c r="BE60" s="675"/>
      <c r="BF60" s="675"/>
      <c r="BG60" s="675"/>
      <c r="BH60" s="675"/>
      <c r="BI60" s="675"/>
      <c r="BJ60" s="675"/>
      <c r="BK60" s="675"/>
      <c r="BL60" s="675"/>
      <c r="BM60" s="675"/>
      <c r="BN60" s="675"/>
      <c r="BO60" s="675"/>
      <c r="BP60" s="675"/>
      <c r="BQ60" s="675"/>
      <c r="BR60" s="675"/>
      <c r="BS60" s="675"/>
      <c r="BT60" s="675"/>
      <c r="BU60" s="675"/>
      <c r="BV60" s="675"/>
      <c r="BW60" s="675"/>
      <c r="BX60" s="675"/>
      <c r="BY60" s="675"/>
      <c r="BZ60" s="675"/>
      <c r="CA60" s="675"/>
      <c r="CB60" s="675"/>
      <c r="CC60" s="675"/>
      <c r="CD60" s="675"/>
      <c r="CE60" s="675"/>
      <c r="CF60" s="675"/>
      <c r="CG60" s="675"/>
      <c r="CH60" s="675"/>
      <c r="CI60" s="675"/>
      <c r="CJ60" s="675"/>
      <c r="CK60" s="675"/>
      <c r="CL60" s="675"/>
      <c r="CM60" s="675"/>
      <c r="CN60" s="675"/>
      <c r="CO60" s="675"/>
      <c r="CP60" s="675"/>
      <c r="CQ60" s="675"/>
      <c r="CR60" s="675"/>
      <c r="CS60" s="675"/>
      <c r="CT60" s="675"/>
      <c r="CU60" s="675"/>
      <c r="CV60" s="675"/>
      <c r="CW60" s="675"/>
      <c r="CX60" s="675"/>
      <c r="CY60" s="675"/>
      <c r="CZ60" s="675"/>
      <c r="DA60" s="675"/>
      <c r="DB60" s="675"/>
      <c r="DC60" s="675"/>
      <c r="DD60" s="675"/>
      <c r="DE60" s="675"/>
      <c r="DF60" s="675"/>
      <c r="DG60" s="675"/>
      <c r="DH60" s="675"/>
      <c r="DI60" s="675"/>
      <c r="DJ60" s="675"/>
      <c r="DK60" s="675"/>
      <c r="DL60" s="675"/>
      <c r="DM60" s="675"/>
      <c r="DN60" s="675"/>
      <c r="DO60" s="675"/>
      <c r="DP60" s="675"/>
      <c r="DQ60" s="675"/>
      <c r="DR60" s="675"/>
      <c r="DS60" s="675"/>
      <c r="DT60" s="675"/>
      <c r="DU60" s="675"/>
      <c r="DV60" s="675"/>
      <c r="DW60" s="675"/>
      <c r="DX60" s="675"/>
      <c r="DY60" s="675"/>
      <c r="DZ60" s="675"/>
      <c r="EA60" s="675"/>
      <c r="EB60" s="675"/>
      <c r="EC60" s="675"/>
      <c r="ED60" s="675"/>
      <c r="EE60" s="675"/>
      <c r="EF60" s="675"/>
      <c r="EG60" s="675"/>
      <c r="EH60" s="675"/>
      <c r="EI60" s="675"/>
      <c r="EJ60" s="675"/>
      <c r="EK60" s="675"/>
      <c r="EL60" s="675"/>
      <c r="EM60" s="675"/>
      <c r="EN60" s="675"/>
      <c r="EO60" s="675"/>
      <c r="EP60" s="675"/>
      <c r="EQ60" s="675"/>
      <c r="ER60" s="675"/>
      <c r="ES60" s="675"/>
      <c r="ET60" s="675"/>
      <c r="EU60" s="675"/>
      <c r="EV60" s="675"/>
      <c r="EW60" s="675"/>
      <c r="EX60" s="675"/>
      <c r="EY60" s="675"/>
      <c r="EZ60" s="675"/>
      <c r="FA60" s="675"/>
      <c r="FB60" s="675"/>
      <c r="FC60" s="675"/>
      <c r="FD60" s="675"/>
      <c r="FE60" s="675"/>
      <c r="FF60" s="675"/>
      <c r="FG60" s="675"/>
      <c r="FH60" s="675"/>
      <c r="FI60" s="675"/>
      <c r="FJ60" s="675"/>
      <c r="FK60" s="675"/>
      <c r="FL60" s="675"/>
      <c r="FM60" s="675"/>
      <c r="FN60" s="675"/>
      <c r="FO60" s="675"/>
      <c r="FP60" s="675"/>
      <c r="FQ60" s="675"/>
      <c r="FR60" s="675"/>
      <c r="FS60" s="675"/>
      <c r="FT60" s="675"/>
      <c r="FU60" s="675"/>
      <c r="FV60" s="675"/>
      <c r="FW60" s="675"/>
      <c r="FX60" s="675"/>
      <c r="FY60" s="675"/>
      <c r="FZ60" s="675"/>
      <c r="GA60" s="675"/>
      <c r="GB60" s="675"/>
      <c r="GC60" s="675"/>
      <c r="GD60" s="675"/>
      <c r="GE60" s="675"/>
      <c r="GF60" s="675"/>
      <c r="GG60" s="675"/>
      <c r="GH60" s="675"/>
      <c r="GI60" s="675"/>
      <c r="GJ60" s="675"/>
      <c r="GK60" s="675"/>
      <c r="GL60" s="675"/>
      <c r="GM60" s="675"/>
      <c r="GN60" s="675"/>
      <c r="GO60" s="675"/>
      <c r="GP60" s="675"/>
      <c r="GQ60" s="675"/>
      <c r="GR60" s="675"/>
      <c r="GS60" s="675"/>
      <c r="GT60" s="675"/>
      <c r="GU60" s="675"/>
      <c r="GV60" s="675"/>
      <c r="GW60" s="675"/>
      <c r="GX60" s="675"/>
      <c r="GY60" s="675"/>
      <c r="GZ60" s="675"/>
      <c r="HA60" s="675"/>
      <c r="HB60" s="675"/>
      <c r="HC60" s="675"/>
      <c r="HD60" s="675"/>
      <c r="HE60" s="675"/>
      <c r="HF60" s="675"/>
      <c r="HG60" s="675"/>
      <c r="HH60" s="675"/>
      <c r="HI60" s="675"/>
      <c r="HJ60" s="675"/>
      <c r="HK60" s="675"/>
      <c r="HL60" s="675"/>
      <c r="HM60" s="675"/>
      <c r="HN60" s="675"/>
      <c r="HO60" s="675"/>
      <c r="HP60" s="675"/>
      <c r="HQ60" s="675"/>
      <c r="HR60" s="675"/>
      <c r="HS60" s="675"/>
      <c r="HT60" s="675"/>
      <c r="HU60" s="675"/>
      <c r="HV60" s="675"/>
      <c r="HW60" s="675"/>
      <c r="HX60" s="675"/>
      <c r="HY60" s="675"/>
      <c r="HZ60" s="675"/>
      <c r="IA60" s="675"/>
      <c r="IB60" s="675"/>
      <c r="IC60" s="675"/>
      <c r="ID60" s="675"/>
      <c r="IE60" s="675"/>
      <c r="IF60" s="675"/>
      <c r="IG60" s="675"/>
      <c r="IH60" s="675"/>
      <c r="II60" s="675"/>
      <c r="IJ60" s="675"/>
      <c r="IK60" s="675"/>
      <c r="IL60" s="675"/>
      <c r="IM60" s="675"/>
      <c r="IN60" s="675"/>
      <c r="IO60" s="675"/>
      <c r="IP60" s="675"/>
      <c r="IQ60" s="675"/>
      <c r="IR60" s="675"/>
      <c r="IS60" s="675"/>
      <c r="IT60" s="675"/>
      <c r="IU60" s="675"/>
      <c r="IV60" s="675"/>
    </row>
    <row r="61" spans="1:256" s="37" customFormat="1" ht="45" customHeight="1">
      <c r="A61" s="675"/>
      <c r="B61" s="675"/>
      <c r="C61" s="675"/>
      <c r="D61" s="675"/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675"/>
      <c r="R61" s="675"/>
      <c r="S61" s="675"/>
      <c r="T61" s="675"/>
      <c r="U61" s="675"/>
      <c r="V61" s="675"/>
      <c r="W61" s="675"/>
      <c r="X61" s="675"/>
      <c r="Y61" s="675"/>
      <c r="Z61" s="675"/>
      <c r="AA61" s="675"/>
      <c r="AB61" s="675"/>
      <c r="AC61" s="675"/>
      <c r="AD61" s="675"/>
      <c r="AE61" s="675"/>
      <c r="AF61" s="675"/>
      <c r="AG61" s="675"/>
      <c r="AH61" s="675"/>
      <c r="AI61" s="675"/>
      <c r="AJ61" s="675"/>
      <c r="AK61" s="675"/>
      <c r="AL61" s="675"/>
      <c r="AM61" s="675"/>
      <c r="AN61" s="675"/>
      <c r="AO61" s="675"/>
      <c r="AP61" s="675"/>
      <c r="AQ61" s="675"/>
      <c r="AR61" s="675"/>
      <c r="AS61" s="675"/>
      <c r="AT61" s="675"/>
      <c r="AU61" s="675"/>
      <c r="AV61" s="675"/>
      <c r="AW61" s="675"/>
      <c r="AX61" s="675"/>
      <c r="AY61" s="675"/>
      <c r="AZ61" s="675"/>
      <c r="BA61" s="675"/>
      <c r="BB61" s="675"/>
      <c r="BC61" s="675"/>
      <c r="BD61" s="675"/>
      <c r="BE61" s="675"/>
      <c r="BF61" s="675"/>
      <c r="BG61" s="675"/>
      <c r="BH61" s="675"/>
      <c r="BI61" s="675"/>
      <c r="BJ61" s="675"/>
      <c r="BK61" s="675"/>
      <c r="BL61" s="675"/>
      <c r="BM61" s="675"/>
      <c r="BN61" s="675"/>
      <c r="BO61" s="675"/>
      <c r="BP61" s="675"/>
      <c r="BQ61" s="675"/>
      <c r="BR61" s="675"/>
      <c r="BS61" s="675"/>
      <c r="BT61" s="675"/>
      <c r="BU61" s="675"/>
      <c r="BV61" s="675"/>
      <c r="BW61" s="675"/>
      <c r="BX61" s="675"/>
      <c r="BY61" s="675"/>
      <c r="BZ61" s="675"/>
      <c r="CA61" s="675"/>
      <c r="CB61" s="675"/>
      <c r="CC61" s="675"/>
      <c r="CD61" s="675"/>
      <c r="CE61" s="675"/>
      <c r="CF61" s="675"/>
      <c r="CG61" s="675"/>
      <c r="CH61" s="675"/>
      <c r="CI61" s="675"/>
      <c r="CJ61" s="675"/>
      <c r="CK61" s="675"/>
      <c r="CL61" s="675"/>
      <c r="CM61" s="675"/>
      <c r="CN61" s="675"/>
      <c r="CO61" s="675"/>
      <c r="CP61" s="675"/>
      <c r="CQ61" s="675"/>
      <c r="CR61" s="675"/>
      <c r="CS61" s="675"/>
      <c r="CT61" s="675"/>
      <c r="CU61" s="675"/>
      <c r="CV61" s="675"/>
      <c r="CW61" s="675"/>
      <c r="CX61" s="675"/>
      <c r="CY61" s="675"/>
      <c r="CZ61" s="675"/>
      <c r="DA61" s="675"/>
      <c r="DB61" s="675"/>
      <c r="DC61" s="675"/>
      <c r="DD61" s="675"/>
      <c r="DE61" s="675"/>
      <c r="DF61" s="675"/>
      <c r="DG61" s="675"/>
      <c r="DH61" s="675"/>
      <c r="DI61" s="675"/>
      <c r="DJ61" s="675"/>
      <c r="DK61" s="675"/>
      <c r="DL61" s="675"/>
      <c r="DM61" s="675"/>
      <c r="DN61" s="675"/>
      <c r="DO61" s="675"/>
      <c r="DP61" s="675"/>
      <c r="DQ61" s="675"/>
      <c r="DR61" s="675"/>
      <c r="DS61" s="675"/>
      <c r="DT61" s="675"/>
      <c r="DU61" s="675"/>
      <c r="DV61" s="675"/>
      <c r="DW61" s="675"/>
      <c r="DX61" s="675"/>
      <c r="DY61" s="675"/>
      <c r="DZ61" s="675"/>
      <c r="EA61" s="675"/>
      <c r="EB61" s="675"/>
      <c r="EC61" s="675"/>
      <c r="ED61" s="675"/>
      <c r="EE61" s="675"/>
      <c r="EF61" s="675"/>
      <c r="EG61" s="675"/>
      <c r="EH61" s="675"/>
      <c r="EI61" s="675"/>
      <c r="EJ61" s="675"/>
      <c r="EK61" s="675"/>
      <c r="EL61" s="675"/>
      <c r="EM61" s="675"/>
      <c r="EN61" s="675"/>
      <c r="EO61" s="675"/>
      <c r="EP61" s="675"/>
      <c r="EQ61" s="675"/>
      <c r="ER61" s="675"/>
      <c r="ES61" s="675"/>
      <c r="ET61" s="675"/>
      <c r="EU61" s="675"/>
      <c r="EV61" s="675"/>
      <c r="EW61" s="675"/>
      <c r="EX61" s="675"/>
      <c r="EY61" s="675"/>
      <c r="EZ61" s="675"/>
      <c r="FA61" s="675"/>
      <c r="FB61" s="675"/>
      <c r="FC61" s="675"/>
      <c r="FD61" s="675"/>
      <c r="FE61" s="675"/>
      <c r="FF61" s="675"/>
      <c r="FG61" s="675"/>
      <c r="FH61" s="675"/>
      <c r="FI61" s="675"/>
      <c r="FJ61" s="675"/>
      <c r="FK61" s="675"/>
      <c r="FL61" s="675"/>
      <c r="FM61" s="675"/>
      <c r="FN61" s="675"/>
      <c r="FO61" s="675"/>
      <c r="FP61" s="675"/>
      <c r="FQ61" s="675"/>
      <c r="FR61" s="675"/>
      <c r="FS61" s="675"/>
      <c r="FT61" s="675"/>
      <c r="FU61" s="675"/>
      <c r="FV61" s="675"/>
      <c r="FW61" s="675"/>
      <c r="FX61" s="675"/>
      <c r="FY61" s="675"/>
      <c r="FZ61" s="675"/>
      <c r="GA61" s="675"/>
      <c r="GB61" s="675"/>
      <c r="GC61" s="675"/>
      <c r="GD61" s="675"/>
      <c r="GE61" s="675"/>
      <c r="GF61" s="675"/>
      <c r="GG61" s="675"/>
      <c r="GH61" s="675"/>
      <c r="GI61" s="675"/>
      <c r="GJ61" s="675"/>
      <c r="GK61" s="675"/>
      <c r="GL61" s="675"/>
      <c r="GM61" s="675"/>
      <c r="GN61" s="675"/>
      <c r="GO61" s="675"/>
      <c r="GP61" s="675"/>
      <c r="GQ61" s="675"/>
      <c r="GR61" s="675"/>
      <c r="GS61" s="675"/>
      <c r="GT61" s="675"/>
      <c r="GU61" s="675"/>
      <c r="GV61" s="675"/>
      <c r="GW61" s="675"/>
      <c r="GX61" s="675"/>
      <c r="GY61" s="675"/>
      <c r="GZ61" s="675"/>
      <c r="HA61" s="675"/>
      <c r="HB61" s="675"/>
      <c r="HC61" s="675"/>
      <c r="HD61" s="675"/>
      <c r="HE61" s="675"/>
      <c r="HF61" s="675"/>
      <c r="HG61" s="675"/>
      <c r="HH61" s="675"/>
      <c r="HI61" s="675"/>
      <c r="HJ61" s="675"/>
      <c r="HK61" s="675"/>
      <c r="HL61" s="675"/>
      <c r="HM61" s="675"/>
      <c r="HN61" s="675"/>
      <c r="HO61" s="675"/>
      <c r="HP61" s="675"/>
      <c r="HQ61" s="675"/>
      <c r="HR61" s="675"/>
      <c r="HS61" s="675"/>
      <c r="HT61" s="675"/>
      <c r="HU61" s="675"/>
      <c r="HV61" s="675"/>
      <c r="HW61" s="675"/>
      <c r="HX61" s="675"/>
      <c r="HY61" s="675"/>
      <c r="HZ61" s="675"/>
      <c r="IA61" s="675"/>
      <c r="IB61" s="675"/>
      <c r="IC61" s="675"/>
      <c r="ID61" s="675"/>
      <c r="IE61" s="675"/>
      <c r="IF61" s="675"/>
      <c r="IG61" s="675"/>
      <c r="IH61" s="675"/>
      <c r="II61" s="675"/>
      <c r="IJ61" s="675"/>
      <c r="IK61" s="675"/>
      <c r="IL61" s="675"/>
      <c r="IM61" s="675"/>
      <c r="IN61" s="675"/>
      <c r="IO61" s="675"/>
      <c r="IP61" s="675"/>
      <c r="IQ61" s="675"/>
      <c r="IR61" s="675"/>
      <c r="IS61" s="675"/>
      <c r="IT61" s="675"/>
      <c r="IU61" s="675"/>
      <c r="IV61" s="675"/>
    </row>
  </sheetData>
  <sheetProtection/>
  <mergeCells count="6">
    <mergeCell ref="I3:J3"/>
    <mergeCell ref="K3:L3"/>
    <mergeCell ref="M3:N3"/>
    <mergeCell ref="G2:N2"/>
    <mergeCell ref="E2:F2"/>
    <mergeCell ref="G3:H3"/>
  </mergeCells>
  <printOptions/>
  <pageMargins left="0.3937007874015748" right="0.3937007874015748" top="0.5905511811023623" bottom="0.5905511811023623" header="0" footer="0"/>
  <pageSetup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1"/>
  <sheetViews>
    <sheetView showZeros="0" tabSelected="1" view="pageBreakPreview" zoomScale="96" zoomScaleSheetLayoutView="96" zoomScalePageLayoutView="0" workbookViewId="0" topLeftCell="Y16">
      <selection activeCell="AC282" sqref="AC282"/>
    </sheetView>
  </sheetViews>
  <sheetFormatPr defaultColWidth="9.00390625" defaultRowHeight="12.75"/>
  <cols>
    <col min="1" max="1" width="6.00390625" style="0" hidden="1" customWidth="1"/>
    <col min="2" max="2" width="68.625" style="0" hidden="1" customWidth="1"/>
    <col min="3" max="3" width="7.625" style="0" hidden="1" customWidth="1"/>
    <col min="4" max="4" width="7.75390625" style="0" hidden="1" customWidth="1"/>
    <col min="5" max="7" width="11.75390625" style="0" hidden="1" customWidth="1"/>
    <col min="8" max="8" width="11.875" style="0" hidden="1" customWidth="1"/>
    <col min="9" max="9" width="6.625" style="0" hidden="1" customWidth="1"/>
    <col min="10" max="10" width="73.625" style="0" hidden="1" customWidth="1"/>
    <col min="11" max="11" width="8.75390625" style="0" hidden="1" customWidth="1"/>
    <col min="12" max="12" width="8.875" style="0" hidden="1" customWidth="1"/>
    <col min="13" max="13" width="11.75390625" style="0" hidden="1" customWidth="1"/>
    <col min="14" max="14" width="11.625" style="0" hidden="1" customWidth="1"/>
    <col min="15" max="15" width="11.75390625" style="0" hidden="1" customWidth="1"/>
    <col min="16" max="16" width="13.625" style="0" hidden="1" customWidth="1"/>
    <col min="17" max="17" width="6.00390625" style="0" hidden="1" customWidth="1"/>
    <col min="18" max="18" width="68.625" style="0" hidden="1" customWidth="1"/>
    <col min="19" max="19" width="7.625" style="0" hidden="1" customWidth="1"/>
    <col min="20" max="20" width="7.75390625" style="0" hidden="1" customWidth="1"/>
    <col min="21" max="21" width="11.625" style="0" hidden="1" customWidth="1"/>
    <col min="22" max="23" width="11.75390625" style="0" hidden="1" customWidth="1"/>
    <col min="24" max="24" width="11.875" style="0" hidden="1" customWidth="1"/>
    <col min="25" max="25" width="6.00390625" style="0" customWidth="1"/>
    <col min="26" max="26" width="68.625" style="0" customWidth="1"/>
    <col min="27" max="27" width="7.625" style="0" customWidth="1"/>
    <col min="28" max="28" width="7.75390625" style="0" customWidth="1"/>
    <col min="29" max="31" width="11.75390625" style="0" customWidth="1"/>
    <col min="32" max="32" width="11.875" style="0" customWidth="1"/>
    <col min="33" max="33" width="10.00390625" style="0" bestFit="1" customWidth="1"/>
  </cols>
  <sheetData>
    <row r="1" spans="1:32" ht="26.25" customHeight="1">
      <c r="A1" s="691"/>
      <c r="B1" s="692"/>
      <c r="C1" s="691"/>
      <c r="D1" s="691"/>
      <c r="E1" s="693" t="s">
        <v>336</v>
      </c>
      <c r="F1" s="693"/>
      <c r="G1" s="693"/>
      <c r="H1" s="691"/>
      <c r="I1" s="691"/>
      <c r="J1" s="692"/>
      <c r="K1" s="691"/>
      <c r="L1" s="691"/>
      <c r="M1" s="693" t="s">
        <v>336</v>
      </c>
      <c r="N1" s="693"/>
      <c r="O1" s="693"/>
      <c r="P1" s="691"/>
      <c r="Q1" s="691"/>
      <c r="R1" s="692"/>
      <c r="S1" s="691"/>
      <c r="T1" s="691"/>
      <c r="U1" s="693" t="s">
        <v>336</v>
      </c>
      <c r="V1" s="693"/>
      <c r="W1" s="693"/>
      <c r="X1" s="691"/>
      <c r="Y1" s="691"/>
      <c r="Z1" s="692"/>
      <c r="AA1" s="691"/>
      <c r="AB1" s="691"/>
      <c r="AC1" s="693" t="s">
        <v>336</v>
      </c>
      <c r="AD1" s="693"/>
      <c r="AE1" s="693"/>
      <c r="AF1" s="691"/>
    </row>
    <row r="2" spans="1:32" ht="20.25" customHeight="1">
      <c r="A2" s="691"/>
      <c r="B2" s="1153" t="s">
        <v>545</v>
      </c>
      <c r="C2" s="691"/>
      <c r="D2" s="691"/>
      <c r="E2" s="693" t="s">
        <v>337</v>
      </c>
      <c r="F2" s="693"/>
      <c r="G2" s="693"/>
      <c r="H2" s="691"/>
      <c r="I2" s="691"/>
      <c r="J2" s="1157" t="s">
        <v>546</v>
      </c>
      <c r="K2" s="691"/>
      <c r="L2" s="691"/>
      <c r="M2" s="693" t="s">
        <v>337</v>
      </c>
      <c r="N2" s="693"/>
      <c r="O2" s="693"/>
      <c r="P2" s="691"/>
      <c r="Q2" s="691"/>
      <c r="R2" s="1322" t="s">
        <v>546</v>
      </c>
      <c r="S2" s="691"/>
      <c r="T2" s="691"/>
      <c r="U2" s="693" t="s">
        <v>337</v>
      </c>
      <c r="V2" s="693"/>
      <c r="W2" s="693"/>
      <c r="X2" s="691"/>
      <c r="Y2" s="691"/>
      <c r="Z2" s="1322" t="s">
        <v>546</v>
      </c>
      <c r="AA2" s="691"/>
      <c r="AB2" s="691"/>
      <c r="AC2" s="693" t="s">
        <v>337</v>
      </c>
      <c r="AD2" s="693"/>
      <c r="AE2" s="693"/>
      <c r="AF2" s="691"/>
    </row>
    <row r="3" spans="1:32" ht="15">
      <c r="A3" s="691"/>
      <c r="B3" s="694" t="s">
        <v>338</v>
      </c>
      <c r="C3" s="691"/>
      <c r="D3" s="691"/>
      <c r="E3" s="693" t="s">
        <v>339</v>
      </c>
      <c r="F3" s="693"/>
      <c r="G3" s="1485"/>
      <c r="H3" s="691"/>
      <c r="I3" s="691"/>
      <c r="J3" s="694" t="s">
        <v>338</v>
      </c>
      <c r="K3" s="691"/>
      <c r="L3" s="691"/>
      <c r="M3" s="693" t="s">
        <v>339</v>
      </c>
      <c r="N3" s="693"/>
      <c r="O3" s="693"/>
      <c r="P3" s="691"/>
      <c r="Q3" s="691"/>
      <c r="R3" s="694" t="s">
        <v>338</v>
      </c>
      <c r="S3" s="691"/>
      <c r="T3" s="691"/>
      <c r="U3" s="693" t="s">
        <v>339</v>
      </c>
      <c r="V3" s="693"/>
      <c r="W3" s="693"/>
      <c r="X3" s="691"/>
      <c r="Y3" s="691"/>
      <c r="Z3" s="694" t="s">
        <v>338</v>
      </c>
      <c r="AA3" s="691"/>
      <c r="AB3" s="691"/>
      <c r="AC3" s="693" t="s">
        <v>339</v>
      </c>
      <c r="AD3" s="693"/>
      <c r="AE3" s="693"/>
      <c r="AF3" s="691"/>
    </row>
    <row r="4" spans="1:32" ht="12.75">
      <c r="A4" s="691"/>
      <c r="B4" s="695" t="s">
        <v>340</v>
      </c>
      <c r="C4" s="691"/>
      <c r="D4" s="691"/>
      <c r="E4" s="696"/>
      <c r="F4" s="691"/>
      <c r="G4" s="691"/>
      <c r="H4" s="691"/>
      <c r="I4" s="691"/>
      <c r="J4" s="695" t="s">
        <v>340</v>
      </c>
      <c r="K4" s="691"/>
      <c r="L4" s="691"/>
      <c r="M4" s="696"/>
      <c r="N4" s="691"/>
      <c r="O4" s="691"/>
      <c r="P4" s="691"/>
      <c r="Q4" s="691"/>
      <c r="R4" s="695" t="s">
        <v>340</v>
      </c>
      <c r="S4" s="691"/>
      <c r="T4" s="691"/>
      <c r="U4" s="696"/>
      <c r="V4" s="691"/>
      <c r="W4" s="691"/>
      <c r="X4" s="691"/>
      <c r="Y4" s="691"/>
      <c r="Z4" s="695" t="s">
        <v>340</v>
      </c>
      <c r="AA4" s="691"/>
      <c r="AB4" s="691"/>
      <c r="AC4" s="696"/>
      <c r="AD4" s="691"/>
      <c r="AE4" s="691"/>
      <c r="AF4" s="691"/>
    </row>
    <row r="5" spans="1:32" ht="15.75">
      <c r="A5" s="691"/>
      <c r="B5" s="691"/>
      <c r="C5" s="691"/>
      <c r="D5" s="691"/>
      <c r="E5" s="691"/>
      <c r="F5" s="697" t="s">
        <v>341</v>
      </c>
      <c r="G5" s="691"/>
      <c r="H5" s="691"/>
      <c r="I5" s="691"/>
      <c r="J5" s="691"/>
      <c r="K5" s="691"/>
      <c r="L5" s="691"/>
      <c r="M5" s="691"/>
      <c r="N5" s="48" t="s">
        <v>341</v>
      </c>
      <c r="O5" s="691"/>
      <c r="P5" s="691"/>
      <c r="Q5" s="691"/>
      <c r="R5" s="691"/>
      <c r="S5" s="691"/>
      <c r="T5" s="691"/>
      <c r="U5" s="691"/>
      <c r="V5" s="697" t="s">
        <v>341</v>
      </c>
      <c r="W5" s="691"/>
      <c r="X5" s="691"/>
      <c r="Y5" s="691"/>
      <c r="Z5" s="691"/>
      <c r="AA5" s="691"/>
      <c r="AB5" s="691"/>
      <c r="AC5" s="691"/>
      <c r="AD5" s="697" t="s">
        <v>341</v>
      </c>
      <c r="AE5" s="691"/>
      <c r="AF5" s="691"/>
    </row>
    <row r="6" spans="1:32" ht="28.5" customHeight="1">
      <c r="A6" s="698" t="s">
        <v>342</v>
      </c>
      <c r="B6" s="698"/>
      <c r="C6" s="698"/>
      <c r="D6" s="698"/>
      <c r="E6" s="698"/>
      <c r="F6" s="698"/>
      <c r="G6" s="698"/>
      <c r="H6" s="698"/>
      <c r="I6" s="1156" t="s">
        <v>342</v>
      </c>
      <c r="J6" s="1156"/>
      <c r="K6" s="1156"/>
      <c r="L6" s="1156"/>
      <c r="M6" s="1156"/>
      <c r="N6" s="1156"/>
      <c r="O6" s="1156"/>
      <c r="P6" s="1156"/>
      <c r="Q6" s="698" t="s">
        <v>342</v>
      </c>
      <c r="R6" s="698"/>
      <c r="S6" s="698"/>
      <c r="T6" s="698"/>
      <c r="U6" s="698"/>
      <c r="V6" s="698"/>
      <c r="W6" s="698"/>
      <c r="X6" s="698"/>
      <c r="Y6" s="698" t="s">
        <v>342</v>
      </c>
      <c r="Z6" s="698"/>
      <c r="AA6" s="698"/>
      <c r="AB6" s="698"/>
      <c r="AC6" s="698"/>
      <c r="AD6" s="698"/>
      <c r="AE6" s="698"/>
      <c r="AF6" s="698"/>
    </row>
    <row r="7" spans="1:32" ht="19.5" customHeight="1">
      <c r="A7" s="1642" t="s">
        <v>343</v>
      </c>
      <c r="B7" s="1642"/>
      <c r="C7" s="1642"/>
      <c r="D7" s="1642"/>
      <c r="E7" s="1642"/>
      <c r="F7" s="1642"/>
      <c r="G7" s="1642"/>
      <c r="H7" s="1642"/>
      <c r="I7" s="1666" t="s">
        <v>343</v>
      </c>
      <c r="J7" s="1666"/>
      <c r="K7" s="1666"/>
      <c r="L7" s="1666"/>
      <c r="M7" s="1666"/>
      <c r="N7" s="1666"/>
      <c r="O7" s="1666"/>
      <c r="P7" s="1666"/>
      <c r="Q7" s="1642" t="s">
        <v>343</v>
      </c>
      <c r="R7" s="1642"/>
      <c r="S7" s="1642"/>
      <c r="T7" s="1642"/>
      <c r="U7" s="1642"/>
      <c r="V7" s="1642"/>
      <c r="W7" s="1642"/>
      <c r="X7" s="1642"/>
      <c r="Y7" s="1642" t="s">
        <v>343</v>
      </c>
      <c r="Z7" s="1642"/>
      <c r="AA7" s="1642"/>
      <c r="AB7" s="1642"/>
      <c r="AC7" s="1642"/>
      <c r="AD7" s="1642"/>
      <c r="AE7" s="1642"/>
      <c r="AF7" s="1642"/>
    </row>
    <row r="8" spans="1:32" ht="17.25" customHeight="1">
      <c r="A8" s="1642" t="s">
        <v>344</v>
      </c>
      <c r="B8" s="1642"/>
      <c r="C8" s="1642"/>
      <c r="D8" s="1642"/>
      <c r="E8" s="1642"/>
      <c r="F8" s="1642"/>
      <c r="G8" s="1642"/>
      <c r="H8" s="1642"/>
      <c r="I8" s="1666" t="s">
        <v>344</v>
      </c>
      <c r="J8" s="1666"/>
      <c r="K8" s="1666"/>
      <c r="L8" s="1666"/>
      <c r="M8" s="1666"/>
      <c r="N8" s="1666"/>
      <c r="O8" s="1666"/>
      <c r="P8" s="1666"/>
      <c r="Q8" s="1642" t="s">
        <v>344</v>
      </c>
      <c r="R8" s="1642"/>
      <c r="S8" s="1642"/>
      <c r="T8" s="1642"/>
      <c r="U8" s="1642"/>
      <c r="V8" s="1642"/>
      <c r="W8" s="1642"/>
      <c r="X8" s="1642"/>
      <c r="Y8" s="1642" t="s">
        <v>344</v>
      </c>
      <c r="Z8" s="1642"/>
      <c r="AA8" s="1642"/>
      <c r="AB8" s="1642"/>
      <c r="AC8" s="1642"/>
      <c r="AD8" s="1642"/>
      <c r="AE8" s="1642"/>
      <c r="AF8" s="1642"/>
    </row>
    <row r="9" spans="1:32" ht="12.75" customHeight="1">
      <c r="A9" s="699"/>
      <c r="B9" s="700"/>
      <c r="C9" s="1643"/>
      <c r="D9" s="1643"/>
      <c r="E9" s="1643"/>
      <c r="F9" s="1643"/>
      <c r="G9" s="1643"/>
      <c r="H9" s="1643"/>
      <c r="I9" s="699"/>
      <c r="J9" s="700"/>
      <c r="K9" s="1643"/>
      <c r="L9" s="1643"/>
      <c r="M9" s="1643"/>
      <c r="N9" s="1643"/>
      <c r="O9" s="1643"/>
      <c r="P9" s="1643"/>
      <c r="Q9" s="699"/>
      <c r="R9" s="700"/>
      <c r="S9" s="1643"/>
      <c r="T9" s="1643"/>
      <c r="U9" s="1643"/>
      <c r="V9" s="1643"/>
      <c r="W9" s="1643"/>
      <c r="X9" s="1643"/>
      <c r="Y9" s="699"/>
      <c r="Z9" s="700"/>
      <c r="AA9" s="1643"/>
      <c r="AB9" s="1643"/>
      <c r="AC9" s="1643"/>
      <c r="AD9" s="1643"/>
      <c r="AE9" s="1643"/>
      <c r="AF9" s="1643"/>
    </row>
    <row r="10" spans="1:32" ht="21.75" customHeight="1">
      <c r="A10" s="1644" t="s">
        <v>559</v>
      </c>
      <c r="B10" s="1644"/>
      <c r="C10" s="1644"/>
      <c r="D10" s="1644"/>
      <c r="E10" s="1644"/>
      <c r="F10" s="1644"/>
      <c r="G10" s="1644"/>
      <c r="H10" s="1644"/>
      <c r="I10" s="1667" t="s">
        <v>560</v>
      </c>
      <c r="J10" s="1667"/>
      <c r="K10" s="1667"/>
      <c r="L10" s="1667"/>
      <c r="M10" s="1667"/>
      <c r="N10" s="1667"/>
      <c r="O10" s="1667"/>
      <c r="P10" s="1667"/>
      <c r="Q10" s="1644" t="s">
        <v>561</v>
      </c>
      <c r="R10" s="1644"/>
      <c r="S10" s="1644"/>
      <c r="T10" s="1644"/>
      <c r="U10" s="1644"/>
      <c r="V10" s="1644"/>
      <c r="W10" s="1644"/>
      <c r="X10" s="1644"/>
      <c r="Y10" s="1644" t="s">
        <v>562</v>
      </c>
      <c r="Z10" s="1644"/>
      <c r="AA10" s="1644"/>
      <c r="AB10" s="1644"/>
      <c r="AC10" s="1644"/>
      <c r="AD10" s="1644"/>
      <c r="AE10" s="1644"/>
      <c r="AF10" s="1644"/>
    </row>
    <row r="11" spans="1:32" ht="19.5" customHeight="1" thickBot="1">
      <c r="A11" s="702" t="s">
        <v>345</v>
      </c>
      <c r="B11" s="703" t="s">
        <v>346</v>
      </c>
      <c r="C11" s="702"/>
      <c r="D11" s="702"/>
      <c r="E11" s="702"/>
      <c r="F11" s="702"/>
      <c r="G11" s="702" t="s">
        <v>347</v>
      </c>
      <c r="H11" s="702"/>
      <c r="I11" s="702" t="s">
        <v>345</v>
      </c>
      <c r="J11" s="1155" t="s">
        <v>346</v>
      </c>
      <c r="K11" s="702"/>
      <c r="L11" s="702"/>
      <c r="M11" s="702"/>
      <c r="N11" s="702"/>
      <c r="O11" s="1158" t="s">
        <v>347</v>
      </c>
      <c r="P11" s="702"/>
      <c r="Q11" s="702" t="s">
        <v>345</v>
      </c>
      <c r="R11" s="703" t="s">
        <v>346</v>
      </c>
      <c r="S11" s="702"/>
      <c r="T11" s="702"/>
      <c r="U11" s="702"/>
      <c r="V11" s="702"/>
      <c r="W11" s="702" t="s">
        <v>347</v>
      </c>
      <c r="X11" s="702"/>
      <c r="Y11" s="702" t="s">
        <v>345</v>
      </c>
      <c r="Z11" s="703" t="s">
        <v>346</v>
      </c>
      <c r="AA11" s="702"/>
      <c r="AB11" s="702"/>
      <c r="AC11" s="702"/>
      <c r="AD11" s="702"/>
      <c r="AE11" s="1480" t="s">
        <v>347</v>
      </c>
      <c r="AF11" s="702"/>
    </row>
    <row r="12" spans="1:32" ht="12.75">
      <c r="A12" s="704"/>
      <c r="B12" s="705"/>
      <c r="C12" s="706"/>
      <c r="D12" s="707"/>
      <c r="E12" s="708"/>
      <c r="F12" s="709"/>
      <c r="G12" s="710"/>
      <c r="H12" s="711"/>
      <c r="I12" s="704"/>
      <c r="J12" s="705"/>
      <c r="K12" s="706"/>
      <c r="L12" s="707"/>
      <c r="M12" s="708"/>
      <c r="N12" s="709"/>
      <c r="O12" s="710"/>
      <c r="P12" s="711"/>
      <c r="Q12" s="704"/>
      <c r="R12" s="705"/>
      <c r="S12" s="706"/>
      <c r="T12" s="707"/>
      <c r="U12" s="708"/>
      <c r="V12" s="709"/>
      <c r="W12" s="710"/>
      <c r="X12" s="711"/>
      <c r="Y12" s="704"/>
      <c r="Z12" s="705"/>
      <c r="AA12" s="706"/>
      <c r="AB12" s="707"/>
      <c r="AC12" s="708"/>
      <c r="AD12" s="709"/>
      <c r="AE12" s="710"/>
      <c r="AF12" s="711"/>
    </row>
    <row r="13" spans="1:32" ht="14.25">
      <c r="A13" s="712" t="s">
        <v>214</v>
      </c>
      <c r="B13" s="713"/>
      <c r="C13" s="714" t="s">
        <v>215</v>
      </c>
      <c r="D13" s="715" t="s">
        <v>216</v>
      </c>
      <c r="E13" s="1645" t="s">
        <v>217</v>
      </c>
      <c r="F13" s="1646"/>
      <c r="G13" s="1645" t="s">
        <v>348</v>
      </c>
      <c r="H13" s="1647"/>
      <c r="I13" s="712" t="s">
        <v>214</v>
      </c>
      <c r="J13" s="713"/>
      <c r="K13" s="1161" t="s">
        <v>215</v>
      </c>
      <c r="L13" s="1162" t="s">
        <v>216</v>
      </c>
      <c r="M13" s="1668" t="s">
        <v>217</v>
      </c>
      <c r="N13" s="1669"/>
      <c r="O13" s="1668" t="s">
        <v>348</v>
      </c>
      <c r="P13" s="1670"/>
      <c r="Q13" s="712" t="s">
        <v>214</v>
      </c>
      <c r="R13" s="713"/>
      <c r="S13" s="714" t="s">
        <v>215</v>
      </c>
      <c r="T13" s="715" t="s">
        <v>216</v>
      </c>
      <c r="U13" s="1645" t="s">
        <v>217</v>
      </c>
      <c r="V13" s="1646"/>
      <c r="W13" s="1645" t="s">
        <v>348</v>
      </c>
      <c r="X13" s="1647"/>
      <c r="Y13" s="712" t="s">
        <v>214</v>
      </c>
      <c r="Z13" s="713"/>
      <c r="AA13" s="714" t="s">
        <v>215</v>
      </c>
      <c r="AB13" s="715" t="s">
        <v>216</v>
      </c>
      <c r="AC13" s="1645" t="s">
        <v>217</v>
      </c>
      <c r="AD13" s="1646"/>
      <c r="AE13" s="1645" t="s">
        <v>348</v>
      </c>
      <c r="AF13" s="1647"/>
    </row>
    <row r="14" spans="1:32" ht="14.25">
      <c r="A14" s="716" t="s">
        <v>219</v>
      </c>
      <c r="B14" s="717" t="s">
        <v>1</v>
      </c>
      <c r="C14" s="714" t="s">
        <v>220</v>
      </c>
      <c r="D14" s="714" t="s">
        <v>349</v>
      </c>
      <c r="E14" s="714" t="s">
        <v>41</v>
      </c>
      <c r="F14" s="714" t="s">
        <v>350</v>
      </c>
      <c r="G14" s="714" t="s">
        <v>41</v>
      </c>
      <c r="H14" s="718" t="s">
        <v>350</v>
      </c>
      <c r="I14" s="716" t="s">
        <v>219</v>
      </c>
      <c r="J14" s="717" t="s">
        <v>1</v>
      </c>
      <c r="K14" s="1161" t="s">
        <v>220</v>
      </c>
      <c r="L14" s="1161" t="s">
        <v>349</v>
      </c>
      <c r="M14" s="1161" t="s">
        <v>41</v>
      </c>
      <c r="N14" s="1161" t="s">
        <v>350</v>
      </c>
      <c r="O14" s="1161" t="s">
        <v>41</v>
      </c>
      <c r="P14" s="1163" t="s">
        <v>350</v>
      </c>
      <c r="Q14" s="716" t="s">
        <v>219</v>
      </c>
      <c r="R14" s="717" t="s">
        <v>1</v>
      </c>
      <c r="S14" s="714" t="s">
        <v>220</v>
      </c>
      <c r="T14" s="714" t="s">
        <v>349</v>
      </c>
      <c r="U14" s="714" t="s">
        <v>41</v>
      </c>
      <c r="V14" s="714" t="s">
        <v>350</v>
      </c>
      <c r="W14" s="714" t="s">
        <v>41</v>
      </c>
      <c r="X14" s="718" t="s">
        <v>350</v>
      </c>
      <c r="Y14" s="716" t="s">
        <v>219</v>
      </c>
      <c r="Z14" s="717" t="s">
        <v>1</v>
      </c>
      <c r="AA14" s="714" t="s">
        <v>220</v>
      </c>
      <c r="AB14" s="714" t="s">
        <v>349</v>
      </c>
      <c r="AC14" s="714" t="s">
        <v>41</v>
      </c>
      <c r="AD14" s="714" t="s">
        <v>350</v>
      </c>
      <c r="AE14" s="714" t="s">
        <v>41</v>
      </c>
      <c r="AF14" s="718" t="s">
        <v>350</v>
      </c>
    </row>
    <row r="15" spans="1:32" ht="26.25" customHeight="1" thickBot="1">
      <c r="A15" s="712"/>
      <c r="B15" s="719"/>
      <c r="C15" s="720"/>
      <c r="D15" s="720"/>
      <c r="E15" s="720"/>
      <c r="F15" s="714"/>
      <c r="G15" s="720"/>
      <c r="H15" s="721"/>
      <c r="I15" s="712"/>
      <c r="J15" s="719"/>
      <c r="K15" s="1164"/>
      <c r="L15" s="1164"/>
      <c r="M15" s="1164"/>
      <c r="N15" s="1161"/>
      <c r="O15" s="1164"/>
      <c r="P15" s="1165"/>
      <c r="Q15" s="712"/>
      <c r="R15" s="719"/>
      <c r="S15" s="720"/>
      <c r="T15" s="720"/>
      <c r="U15" s="720"/>
      <c r="V15" s="714"/>
      <c r="W15" s="720"/>
      <c r="X15" s="721"/>
      <c r="Y15" s="712"/>
      <c r="Z15" s="719"/>
      <c r="AA15" s="720"/>
      <c r="AB15" s="720"/>
      <c r="AC15" s="720"/>
      <c r="AD15" s="714"/>
      <c r="AE15" s="720"/>
      <c r="AF15" s="721"/>
    </row>
    <row r="16" spans="1:32" ht="15.75" customHeight="1" thickBot="1">
      <c r="A16" s="722">
        <v>1</v>
      </c>
      <c r="B16" s="723">
        <v>2</v>
      </c>
      <c r="C16" s="724">
        <v>3</v>
      </c>
      <c r="D16" s="724">
        <v>4</v>
      </c>
      <c r="E16" s="724">
        <v>5</v>
      </c>
      <c r="F16" s="724">
        <v>6</v>
      </c>
      <c r="G16" s="724">
        <v>7</v>
      </c>
      <c r="H16" s="725">
        <v>8</v>
      </c>
      <c r="I16" s="722">
        <v>1</v>
      </c>
      <c r="J16" s="723">
        <v>2</v>
      </c>
      <c r="K16" s="724">
        <v>3</v>
      </c>
      <c r="L16" s="724">
        <v>4</v>
      </c>
      <c r="M16" s="724">
        <v>5</v>
      </c>
      <c r="N16" s="724">
        <v>6</v>
      </c>
      <c r="O16" s="724">
        <v>7</v>
      </c>
      <c r="P16" s="725">
        <v>8</v>
      </c>
      <c r="Q16" s="722">
        <v>1</v>
      </c>
      <c r="R16" s="723">
        <v>2</v>
      </c>
      <c r="S16" s="724">
        <v>3</v>
      </c>
      <c r="T16" s="724">
        <v>4</v>
      </c>
      <c r="U16" s="724">
        <v>5</v>
      </c>
      <c r="V16" s="724">
        <v>6</v>
      </c>
      <c r="W16" s="724">
        <v>7</v>
      </c>
      <c r="X16" s="725">
        <v>8</v>
      </c>
      <c r="Y16" s="722">
        <v>1</v>
      </c>
      <c r="Z16" s="723">
        <v>2</v>
      </c>
      <c r="AA16" s="724">
        <v>3</v>
      </c>
      <c r="AB16" s="724">
        <v>4</v>
      </c>
      <c r="AC16" s="724">
        <v>5</v>
      </c>
      <c r="AD16" s="724">
        <v>6</v>
      </c>
      <c r="AE16" s="724">
        <v>7</v>
      </c>
      <c r="AF16" s="725">
        <v>8</v>
      </c>
    </row>
    <row r="17" spans="1:32" ht="21.75" customHeight="1">
      <c r="A17" s="726"/>
      <c r="B17" s="727" t="s">
        <v>351</v>
      </c>
      <c r="C17" s="728"/>
      <c r="D17" s="728"/>
      <c r="E17" s="728"/>
      <c r="F17" s="728"/>
      <c r="G17" s="728"/>
      <c r="H17" s="729"/>
      <c r="I17" s="1166"/>
      <c r="J17" s="1167" t="s">
        <v>351</v>
      </c>
      <c r="K17" s="1168"/>
      <c r="L17" s="1168"/>
      <c r="M17" s="1168"/>
      <c r="N17" s="1168"/>
      <c r="O17" s="1168"/>
      <c r="P17" s="1169"/>
      <c r="Q17" s="726"/>
      <c r="R17" s="727" t="s">
        <v>351</v>
      </c>
      <c r="S17" s="728"/>
      <c r="T17" s="728"/>
      <c r="U17" s="728"/>
      <c r="V17" s="728"/>
      <c r="W17" s="728"/>
      <c r="X17" s="729"/>
      <c r="Y17" s="726"/>
      <c r="Z17" s="727" t="s">
        <v>351</v>
      </c>
      <c r="AA17" s="728"/>
      <c r="AB17" s="728"/>
      <c r="AC17" s="728"/>
      <c r="AD17" s="728"/>
      <c r="AE17" s="728"/>
      <c r="AF17" s="729"/>
    </row>
    <row r="18" spans="1:32" ht="20.25" customHeight="1">
      <c r="A18" s="730"/>
      <c r="B18" s="731" t="s">
        <v>352</v>
      </c>
      <c r="C18" s="732"/>
      <c r="D18" s="732"/>
      <c r="E18" s="732"/>
      <c r="F18" s="732"/>
      <c r="G18" s="732"/>
      <c r="H18" s="733"/>
      <c r="I18" s="891"/>
      <c r="J18" s="838" t="s">
        <v>352</v>
      </c>
      <c r="K18" s="775"/>
      <c r="L18" s="775"/>
      <c r="M18" s="775"/>
      <c r="N18" s="775"/>
      <c r="O18" s="775"/>
      <c r="P18" s="776"/>
      <c r="Q18" s="730"/>
      <c r="R18" s="731" t="s">
        <v>352</v>
      </c>
      <c r="S18" s="732"/>
      <c r="T18" s="732"/>
      <c r="U18" s="732"/>
      <c r="V18" s="732"/>
      <c r="W18" s="732"/>
      <c r="X18" s="733"/>
      <c r="Y18" s="1337"/>
      <c r="Z18" s="1338" t="s">
        <v>352</v>
      </c>
      <c r="AA18" s="1339"/>
      <c r="AB18" s="1339"/>
      <c r="AC18" s="1339"/>
      <c r="AD18" s="1339"/>
      <c r="AE18" s="1339"/>
      <c r="AF18" s="1340"/>
    </row>
    <row r="19" spans="1:32" ht="21" customHeight="1">
      <c r="A19" s="734">
        <v>1</v>
      </c>
      <c r="B19" s="735" t="s">
        <v>4</v>
      </c>
      <c r="C19" s="736">
        <v>10</v>
      </c>
      <c r="D19" s="737" t="s">
        <v>5</v>
      </c>
      <c r="E19" s="738"/>
      <c r="F19" s="1063">
        <f>ПЛАН!M8</f>
        <v>0</v>
      </c>
      <c r="G19" s="738"/>
      <c r="H19" s="1064"/>
      <c r="I19" s="871">
        <v>1</v>
      </c>
      <c r="J19" s="1170" t="s">
        <v>4</v>
      </c>
      <c r="K19" s="1171">
        <v>10</v>
      </c>
      <c r="L19" s="1172" t="s">
        <v>5</v>
      </c>
      <c r="M19" s="1173"/>
      <c r="N19" s="1308">
        <f>ПЛАН!M8+ПЛАН!O8</f>
        <v>0</v>
      </c>
      <c r="O19" s="1309"/>
      <c r="P19" s="1310"/>
      <c r="Q19" s="734">
        <v>1</v>
      </c>
      <c r="R19" s="735" t="s">
        <v>4</v>
      </c>
      <c r="S19" s="736">
        <v>10</v>
      </c>
      <c r="T19" s="737" t="s">
        <v>5</v>
      </c>
      <c r="U19" s="738"/>
      <c r="V19" s="1063">
        <f>ПЛАН!M8+ПЛАН!O8+ПЛАН!Q8</f>
        <v>0</v>
      </c>
      <c r="W19" s="738"/>
      <c r="X19" s="1064"/>
      <c r="Y19" s="734">
        <v>1</v>
      </c>
      <c r="Z19" s="735" t="s">
        <v>4</v>
      </c>
      <c r="AA19" s="736">
        <v>10</v>
      </c>
      <c r="AB19" s="737" t="s">
        <v>5</v>
      </c>
      <c r="AC19" s="1387"/>
      <c r="AD19" s="1126">
        <v>0</v>
      </c>
      <c r="AE19" s="1387"/>
      <c r="AF19" s="1384"/>
    </row>
    <row r="20" spans="1:32" ht="15.75">
      <c r="A20" s="740">
        <v>2</v>
      </c>
      <c r="B20" s="741" t="s">
        <v>353</v>
      </c>
      <c r="C20" s="742">
        <v>20</v>
      </c>
      <c r="D20" s="742" t="s">
        <v>5</v>
      </c>
      <c r="E20" s="743"/>
      <c r="F20" s="1063">
        <f>ПЛАН!M9</f>
        <v>0</v>
      </c>
      <c r="G20" s="743"/>
      <c r="H20" s="1065"/>
      <c r="I20" s="869">
        <v>2</v>
      </c>
      <c r="J20" s="1175" t="s">
        <v>353</v>
      </c>
      <c r="K20" s="809">
        <v>20</v>
      </c>
      <c r="L20" s="809" t="s">
        <v>5</v>
      </c>
      <c r="M20" s="810"/>
      <c r="N20" s="1174">
        <f>ПЛАН!M9+ПЛАН!O9</f>
        <v>0</v>
      </c>
      <c r="O20" s="810"/>
      <c r="P20" s="82"/>
      <c r="Q20" s="740">
        <v>2</v>
      </c>
      <c r="R20" s="741" t="s">
        <v>353</v>
      </c>
      <c r="S20" s="742">
        <v>20</v>
      </c>
      <c r="T20" s="742" t="s">
        <v>5</v>
      </c>
      <c r="U20" s="743"/>
      <c r="V20" s="1063">
        <f>ПЛАН!M9+ПЛАН!O9+ПЛАН!Q9</f>
        <v>0</v>
      </c>
      <c r="W20" s="743"/>
      <c r="X20" s="1065"/>
      <c r="Y20" s="740">
        <v>2</v>
      </c>
      <c r="Z20" s="741" t="s">
        <v>353</v>
      </c>
      <c r="AA20" s="742">
        <v>20</v>
      </c>
      <c r="AB20" s="742" t="s">
        <v>5</v>
      </c>
      <c r="AC20" s="1088"/>
      <c r="AD20" s="1126">
        <v>0</v>
      </c>
      <c r="AE20" s="1088"/>
      <c r="AF20" s="1388"/>
    </row>
    <row r="21" spans="1:32" ht="15.75">
      <c r="A21" s="740">
        <v>3</v>
      </c>
      <c r="B21" s="741" t="s">
        <v>354</v>
      </c>
      <c r="C21" s="742">
        <v>30</v>
      </c>
      <c r="D21" s="742" t="s">
        <v>5</v>
      </c>
      <c r="E21" s="743"/>
      <c r="F21" s="1063">
        <f>ПЛАН!M10</f>
        <v>0</v>
      </c>
      <c r="G21" s="743"/>
      <c r="H21" s="1065"/>
      <c r="I21" s="869">
        <v>3</v>
      </c>
      <c r="J21" s="1175" t="s">
        <v>354</v>
      </c>
      <c r="K21" s="809">
        <v>30</v>
      </c>
      <c r="L21" s="809" t="s">
        <v>5</v>
      </c>
      <c r="M21" s="810"/>
      <c r="N21" s="1174">
        <f>ПЛАН!M10+ПЛАН!O10</f>
        <v>0</v>
      </c>
      <c r="O21" s="810"/>
      <c r="P21" s="82"/>
      <c r="Q21" s="740">
        <v>3</v>
      </c>
      <c r="R21" s="741" t="s">
        <v>354</v>
      </c>
      <c r="S21" s="742">
        <v>30</v>
      </c>
      <c r="T21" s="742" t="s">
        <v>5</v>
      </c>
      <c r="U21" s="743"/>
      <c r="V21" s="1063">
        <f>ПЛАН!M10+ПЛАН!O10+ПЛАН!Q10</f>
        <v>0</v>
      </c>
      <c r="W21" s="743"/>
      <c r="X21" s="1065"/>
      <c r="Y21" s="740">
        <v>3</v>
      </c>
      <c r="Z21" s="741" t="s">
        <v>354</v>
      </c>
      <c r="AA21" s="742">
        <v>30</v>
      </c>
      <c r="AB21" s="742" t="s">
        <v>5</v>
      </c>
      <c r="AC21" s="1088"/>
      <c r="AD21" s="1126">
        <v>0</v>
      </c>
      <c r="AE21" s="1088"/>
      <c r="AF21" s="1388"/>
    </row>
    <row r="22" spans="1:32" ht="17.25" customHeight="1">
      <c r="A22" s="740">
        <v>4</v>
      </c>
      <c r="B22" s="741" t="s">
        <v>8</v>
      </c>
      <c r="C22" s="742">
        <v>40</v>
      </c>
      <c r="D22" s="742" t="s">
        <v>9</v>
      </c>
      <c r="E22" s="743" t="s">
        <v>62</v>
      </c>
      <c r="F22" s="1063">
        <f>ПЛАН!M11</f>
        <v>0</v>
      </c>
      <c r="G22" s="743" t="s">
        <v>62</v>
      </c>
      <c r="H22" s="1065"/>
      <c r="I22" s="869">
        <v>4</v>
      </c>
      <c r="J22" s="1175" t="s">
        <v>8</v>
      </c>
      <c r="K22" s="809">
        <v>40</v>
      </c>
      <c r="L22" s="809" t="s">
        <v>9</v>
      </c>
      <c r="M22" s="810" t="s">
        <v>62</v>
      </c>
      <c r="N22" s="1174">
        <f>ПЛАН!M11+ПЛАН!O11</f>
        <v>0</v>
      </c>
      <c r="O22" s="810" t="s">
        <v>62</v>
      </c>
      <c r="P22" s="82"/>
      <c r="Q22" s="740">
        <v>4</v>
      </c>
      <c r="R22" s="741" t="s">
        <v>8</v>
      </c>
      <c r="S22" s="742">
        <v>40</v>
      </c>
      <c r="T22" s="742" t="s">
        <v>9</v>
      </c>
      <c r="U22" s="743" t="s">
        <v>62</v>
      </c>
      <c r="V22" s="1063">
        <f>ПЛАН!M11+ПЛАН!O11+ПЛАН!Q11</f>
        <v>0</v>
      </c>
      <c r="W22" s="743" t="s">
        <v>62</v>
      </c>
      <c r="X22" s="1065"/>
      <c r="Y22" s="740">
        <v>4</v>
      </c>
      <c r="Z22" s="741" t="s">
        <v>8</v>
      </c>
      <c r="AA22" s="742">
        <v>40</v>
      </c>
      <c r="AB22" s="742" t="s">
        <v>9</v>
      </c>
      <c r="AC22" s="1088" t="s">
        <v>62</v>
      </c>
      <c r="AD22" s="1126">
        <v>0</v>
      </c>
      <c r="AE22" s="1088" t="s">
        <v>62</v>
      </c>
      <c r="AF22" s="1388"/>
    </row>
    <row r="23" spans="1:32" ht="17.25" customHeight="1">
      <c r="A23" s="740">
        <v>5</v>
      </c>
      <c r="B23" s="741" t="s">
        <v>10</v>
      </c>
      <c r="C23" s="742">
        <v>50</v>
      </c>
      <c r="D23" s="742" t="s">
        <v>9</v>
      </c>
      <c r="E23" s="743" t="s">
        <v>62</v>
      </c>
      <c r="F23" s="1063">
        <f>ПЛАН!M12</f>
        <v>0</v>
      </c>
      <c r="G23" s="743" t="s">
        <v>62</v>
      </c>
      <c r="H23" s="1495">
        <v>200</v>
      </c>
      <c r="I23" s="869">
        <v>5</v>
      </c>
      <c r="J23" s="1175" t="s">
        <v>10</v>
      </c>
      <c r="K23" s="809">
        <v>50</v>
      </c>
      <c r="L23" s="809" t="s">
        <v>9</v>
      </c>
      <c r="M23" s="810" t="s">
        <v>62</v>
      </c>
      <c r="N23" s="1308">
        <f>ПЛАН!M12+ПЛАН!O12</f>
        <v>0</v>
      </c>
      <c r="O23" s="810" t="s">
        <v>62</v>
      </c>
      <c r="P23" s="82">
        <v>200</v>
      </c>
      <c r="Q23" s="740">
        <v>5</v>
      </c>
      <c r="R23" s="741" t="s">
        <v>10</v>
      </c>
      <c r="S23" s="742">
        <v>50</v>
      </c>
      <c r="T23" s="742" t="s">
        <v>9</v>
      </c>
      <c r="U23" s="743" t="s">
        <v>62</v>
      </c>
      <c r="V23" s="1063">
        <f>ПЛАН!M12+ПЛАН!O12+ПЛАН!Q12</f>
        <v>0</v>
      </c>
      <c r="W23" s="743" t="s">
        <v>62</v>
      </c>
      <c r="X23" s="1065">
        <v>200</v>
      </c>
      <c r="Y23" s="740">
        <v>5</v>
      </c>
      <c r="Z23" s="741" t="s">
        <v>10</v>
      </c>
      <c r="AA23" s="742">
        <v>50</v>
      </c>
      <c r="AB23" s="742" t="s">
        <v>9</v>
      </c>
      <c r="AC23" s="1088" t="s">
        <v>62</v>
      </c>
      <c r="AD23" s="1126">
        <v>0</v>
      </c>
      <c r="AE23" s="1088" t="s">
        <v>62</v>
      </c>
      <c r="AF23" s="1388">
        <v>200</v>
      </c>
    </row>
    <row r="24" spans="1:32" ht="17.25" customHeight="1">
      <c r="A24" s="740">
        <v>6</v>
      </c>
      <c r="B24" s="745" t="s">
        <v>42</v>
      </c>
      <c r="C24" s="742">
        <v>60</v>
      </c>
      <c r="D24" s="742" t="s">
        <v>5</v>
      </c>
      <c r="E24" s="743"/>
      <c r="F24" s="1063">
        <f>ПЛАН!M13</f>
        <v>0</v>
      </c>
      <c r="G24" s="743"/>
      <c r="H24" s="1065"/>
      <c r="I24" s="869">
        <v>6</v>
      </c>
      <c r="J24" s="1176" t="s">
        <v>42</v>
      </c>
      <c r="K24" s="809">
        <v>60</v>
      </c>
      <c r="L24" s="809" t="s">
        <v>5</v>
      </c>
      <c r="M24" s="810"/>
      <c r="N24" s="1174">
        <f>ПЛАН!M13+ПЛАН!O13</f>
        <v>0</v>
      </c>
      <c r="O24" s="810"/>
      <c r="P24" s="82"/>
      <c r="Q24" s="740">
        <v>6</v>
      </c>
      <c r="R24" s="745" t="s">
        <v>42</v>
      </c>
      <c r="S24" s="742">
        <v>60</v>
      </c>
      <c r="T24" s="742" t="s">
        <v>5</v>
      </c>
      <c r="U24" s="743"/>
      <c r="V24" s="1063">
        <f>ПЛАН!M13+ПЛАН!O13+ПЛАН!Q13</f>
        <v>0</v>
      </c>
      <c r="W24" s="743"/>
      <c r="X24" s="1065"/>
      <c r="Y24" s="740">
        <v>6</v>
      </c>
      <c r="Z24" s="745" t="s">
        <v>42</v>
      </c>
      <c r="AA24" s="742">
        <v>60</v>
      </c>
      <c r="AB24" s="742" t="s">
        <v>5</v>
      </c>
      <c r="AC24" s="1088"/>
      <c r="AD24" s="1126">
        <v>190</v>
      </c>
      <c r="AE24" s="1088"/>
      <c r="AF24" s="1388">
        <v>100</v>
      </c>
    </row>
    <row r="25" spans="1:32" ht="16.5" customHeight="1">
      <c r="A25" s="740">
        <v>7</v>
      </c>
      <c r="B25" s="746" t="s">
        <v>43</v>
      </c>
      <c r="C25" s="742">
        <v>70</v>
      </c>
      <c r="D25" s="747" t="s">
        <v>9</v>
      </c>
      <c r="E25" s="743" t="s">
        <v>62</v>
      </c>
      <c r="F25" s="1063">
        <f>ПЛАН!M14</f>
        <v>0</v>
      </c>
      <c r="G25" s="743" t="s">
        <v>62</v>
      </c>
      <c r="H25" s="1065"/>
      <c r="I25" s="869">
        <v>7</v>
      </c>
      <c r="J25" s="1177" t="s">
        <v>43</v>
      </c>
      <c r="K25" s="809">
        <v>70</v>
      </c>
      <c r="L25" s="1178" t="s">
        <v>9</v>
      </c>
      <c r="M25" s="810" t="s">
        <v>62</v>
      </c>
      <c r="N25" s="1174">
        <f>ПЛАН!M14+ПЛАН!O14</f>
        <v>0</v>
      </c>
      <c r="O25" s="810" t="s">
        <v>62</v>
      </c>
      <c r="P25" s="82"/>
      <c r="Q25" s="740">
        <v>7</v>
      </c>
      <c r="R25" s="746" t="s">
        <v>43</v>
      </c>
      <c r="S25" s="742">
        <v>70</v>
      </c>
      <c r="T25" s="747" t="s">
        <v>9</v>
      </c>
      <c r="U25" s="743" t="s">
        <v>62</v>
      </c>
      <c r="V25" s="1063">
        <f>ПЛАН!M14+ПЛАН!O14+ПЛАН!Q14</f>
        <v>0</v>
      </c>
      <c r="W25" s="743" t="s">
        <v>62</v>
      </c>
      <c r="X25" s="1065"/>
      <c r="Y25" s="740">
        <v>7</v>
      </c>
      <c r="Z25" s="746" t="s">
        <v>43</v>
      </c>
      <c r="AA25" s="742">
        <v>70</v>
      </c>
      <c r="AB25" s="747" t="s">
        <v>9</v>
      </c>
      <c r="AC25" s="1088" t="s">
        <v>62</v>
      </c>
      <c r="AD25" s="1126">
        <v>0</v>
      </c>
      <c r="AE25" s="1088" t="s">
        <v>62</v>
      </c>
      <c r="AF25" s="1388"/>
    </row>
    <row r="26" spans="1:32" ht="15.75" customHeight="1">
      <c r="A26" s="748">
        <v>8</v>
      </c>
      <c r="B26" s="749" t="s">
        <v>44</v>
      </c>
      <c r="C26" s="747">
        <v>80</v>
      </c>
      <c r="D26" s="747" t="s">
        <v>9</v>
      </c>
      <c r="E26" s="750" t="s">
        <v>62</v>
      </c>
      <c r="F26" s="1063">
        <f>ПЛАН!M15</f>
        <v>0</v>
      </c>
      <c r="G26" s="750" t="s">
        <v>62</v>
      </c>
      <c r="H26" s="1066"/>
      <c r="I26" s="1179">
        <v>8</v>
      </c>
      <c r="J26" s="1180" t="s">
        <v>44</v>
      </c>
      <c r="K26" s="1178">
        <v>80</v>
      </c>
      <c r="L26" s="1178" t="s">
        <v>9</v>
      </c>
      <c r="M26" s="1181" t="s">
        <v>62</v>
      </c>
      <c r="N26" s="1174">
        <f>ПЛАН!M15+ПЛАН!O15</f>
        <v>0</v>
      </c>
      <c r="O26" s="1181" t="s">
        <v>62</v>
      </c>
      <c r="P26" s="1182"/>
      <c r="Q26" s="748">
        <v>8</v>
      </c>
      <c r="R26" s="749" t="s">
        <v>44</v>
      </c>
      <c r="S26" s="747">
        <v>80</v>
      </c>
      <c r="T26" s="747" t="s">
        <v>9</v>
      </c>
      <c r="U26" s="750" t="s">
        <v>62</v>
      </c>
      <c r="V26" s="1063">
        <f>ПЛАН!M15+ПЛАН!O15+ПЛАН!Q15</f>
        <v>0</v>
      </c>
      <c r="W26" s="750" t="s">
        <v>62</v>
      </c>
      <c r="X26" s="1066"/>
      <c r="Y26" s="748">
        <v>8</v>
      </c>
      <c r="Z26" s="749" t="s">
        <v>44</v>
      </c>
      <c r="AA26" s="747">
        <v>80</v>
      </c>
      <c r="AB26" s="747" t="s">
        <v>9</v>
      </c>
      <c r="AC26" s="1090" t="s">
        <v>62</v>
      </c>
      <c r="AD26" s="1126">
        <v>0</v>
      </c>
      <c r="AE26" s="1090" t="s">
        <v>62</v>
      </c>
      <c r="AF26" s="1389"/>
    </row>
    <row r="27" spans="1:32" ht="22.5" customHeight="1">
      <c r="A27" s="748">
        <v>9</v>
      </c>
      <c r="B27" s="749" t="s">
        <v>45</v>
      </c>
      <c r="C27" s="747">
        <v>90</v>
      </c>
      <c r="D27" s="747" t="s">
        <v>9</v>
      </c>
      <c r="E27" s="750" t="s">
        <v>62</v>
      </c>
      <c r="F27" s="1063">
        <f>ПЛАН!M16</f>
        <v>96</v>
      </c>
      <c r="G27" s="750" t="s">
        <v>62</v>
      </c>
      <c r="H27" s="1066">
        <v>96</v>
      </c>
      <c r="I27" s="1179">
        <v>9</v>
      </c>
      <c r="J27" s="1180" t="s">
        <v>45</v>
      </c>
      <c r="K27" s="1178">
        <v>90</v>
      </c>
      <c r="L27" s="1178" t="s">
        <v>9</v>
      </c>
      <c r="M27" s="1181" t="s">
        <v>62</v>
      </c>
      <c r="N27" s="1174">
        <f>ПЛАН!M16+ПЛАН!O16</f>
        <v>96</v>
      </c>
      <c r="O27" s="1181" t="s">
        <v>62</v>
      </c>
      <c r="P27" s="1182">
        <v>96</v>
      </c>
      <c r="Q27" s="748">
        <v>9</v>
      </c>
      <c r="R27" s="749" t="s">
        <v>45</v>
      </c>
      <c r="S27" s="747">
        <v>90</v>
      </c>
      <c r="T27" s="747" t="s">
        <v>9</v>
      </c>
      <c r="U27" s="750" t="s">
        <v>62</v>
      </c>
      <c r="V27" s="1063">
        <f>ПЛАН!M16+ПЛАН!O16+ПЛАН!Q16</f>
        <v>96</v>
      </c>
      <c r="W27" s="750" t="s">
        <v>62</v>
      </c>
      <c r="X27" s="1066">
        <v>96</v>
      </c>
      <c r="Y27" s="748">
        <v>9</v>
      </c>
      <c r="Z27" s="749" t="s">
        <v>45</v>
      </c>
      <c r="AA27" s="747">
        <v>90</v>
      </c>
      <c r="AB27" s="747" t="s">
        <v>9</v>
      </c>
      <c r="AC27" s="1090" t="s">
        <v>62</v>
      </c>
      <c r="AD27" s="1126">
        <v>96</v>
      </c>
      <c r="AE27" s="1090" t="s">
        <v>62</v>
      </c>
      <c r="AF27" s="1389">
        <v>96</v>
      </c>
    </row>
    <row r="28" spans="1:32" ht="21" customHeight="1">
      <c r="A28" s="740"/>
      <c r="B28" s="1142" t="s">
        <v>76</v>
      </c>
      <c r="C28" s="742">
        <v>100</v>
      </c>
      <c r="D28" s="742" t="s">
        <v>9</v>
      </c>
      <c r="E28" s="752" t="s">
        <v>62</v>
      </c>
      <c r="F28" s="1069">
        <f>ПЛАН!M17</f>
        <v>96</v>
      </c>
      <c r="G28" s="752" t="s">
        <v>62</v>
      </c>
      <c r="H28" s="1068">
        <f>SUM(H19:H27)</f>
        <v>296</v>
      </c>
      <c r="I28" s="869"/>
      <c r="J28" s="751" t="s">
        <v>76</v>
      </c>
      <c r="K28" s="809">
        <v>100</v>
      </c>
      <c r="L28" s="809" t="s">
        <v>9</v>
      </c>
      <c r="M28" s="1183" t="s">
        <v>62</v>
      </c>
      <c r="N28" s="1184">
        <f>ПЛАН!M17+ПЛАН!O17</f>
        <v>96</v>
      </c>
      <c r="O28" s="1183" t="s">
        <v>62</v>
      </c>
      <c r="P28" s="1185">
        <f>SUM(P19:P27)</f>
        <v>296</v>
      </c>
      <c r="Q28" s="740"/>
      <c r="R28" s="751" t="s">
        <v>76</v>
      </c>
      <c r="S28" s="742">
        <v>100</v>
      </c>
      <c r="T28" s="742" t="s">
        <v>9</v>
      </c>
      <c r="U28" s="752" t="s">
        <v>62</v>
      </c>
      <c r="V28" s="1069">
        <v>96</v>
      </c>
      <c r="W28" s="752" t="s">
        <v>62</v>
      </c>
      <c r="X28" s="1068">
        <f>SUM(X19:X27)</f>
        <v>296</v>
      </c>
      <c r="Y28" s="1341"/>
      <c r="Z28" s="1342" t="s">
        <v>76</v>
      </c>
      <c r="AA28" s="1343">
        <v>100</v>
      </c>
      <c r="AB28" s="1343" t="s">
        <v>9</v>
      </c>
      <c r="AC28" s="1089" t="s">
        <v>62</v>
      </c>
      <c r="AD28" s="1390">
        <v>286</v>
      </c>
      <c r="AE28" s="1089" t="s">
        <v>62</v>
      </c>
      <c r="AF28" s="1391">
        <v>396</v>
      </c>
    </row>
    <row r="29" spans="1:32" ht="18.75" customHeight="1">
      <c r="A29" s="740"/>
      <c r="B29" s="754" t="s">
        <v>355</v>
      </c>
      <c r="C29" s="742">
        <v>110</v>
      </c>
      <c r="D29" s="747" t="s">
        <v>9</v>
      </c>
      <c r="E29" s="743" t="s">
        <v>62</v>
      </c>
      <c r="F29" s="1063">
        <f>ПЛАН!M18</f>
        <v>0</v>
      </c>
      <c r="G29" s="743" t="s">
        <v>62</v>
      </c>
      <c r="H29" s="1065"/>
      <c r="I29" s="869"/>
      <c r="J29" s="1186" t="s">
        <v>355</v>
      </c>
      <c r="K29" s="809">
        <v>110</v>
      </c>
      <c r="L29" s="1178" t="s">
        <v>9</v>
      </c>
      <c r="M29" s="810" t="s">
        <v>62</v>
      </c>
      <c r="N29" s="1174">
        <f>ПЛАН!M18+ПЛАН!O18</f>
        <v>0</v>
      </c>
      <c r="O29" s="810" t="s">
        <v>62</v>
      </c>
      <c r="P29" s="82"/>
      <c r="Q29" s="740"/>
      <c r="R29" s="754" t="s">
        <v>355</v>
      </c>
      <c r="S29" s="742">
        <v>110</v>
      </c>
      <c r="T29" s="747" t="s">
        <v>9</v>
      </c>
      <c r="U29" s="743" t="s">
        <v>62</v>
      </c>
      <c r="V29" s="1063">
        <f>ПЛАН!M18+ПЛАН!O18+ПЛАН!Q18</f>
        <v>0</v>
      </c>
      <c r="W29" s="743" t="s">
        <v>62</v>
      </c>
      <c r="X29" s="1065"/>
      <c r="Y29" s="740"/>
      <c r="Z29" s="754" t="s">
        <v>355</v>
      </c>
      <c r="AA29" s="742">
        <v>110</v>
      </c>
      <c r="AB29" s="747" t="s">
        <v>9</v>
      </c>
      <c r="AC29" s="1088" t="s">
        <v>62</v>
      </c>
      <c r="AD29" s="1126">
        <v>0</v>
      </c>
      <c r="AE29" s="1088" t="s">
        <v>62</v>
      </c>
      <c r="AF29" s="1388"/>
    </row>
    <row r="30" spans="1:32" ht="22.5" customHeight="1">
      <c r="A30" s="755"/>
      <c r="B30" s="756" t="s">
        <v>197</v>
      </c>
      <c r="C30" s="757"/>
      <c r="D30" s="757"/>
      <c r="E30" s="757"/>
      <c r="F30" s="757"/>
      <c r="G30" s="757"/>
      <c r="H30" s="758"/>
      <c r="I30" s="866"/>
      <c r="J30" s="828" t="s">
        <v>197</v>
      </c>
      <c r="K30" s="829"/>
      <c r="L30" s="829"/>
      <c r="M30" s="829"/>
      <c r="N30" s="829"/>
      <c r="O30" s="829"/>
      <c r="P30" s="830"/>
      <c r="Q30" s="755"/>
      <c r="R30" s="756" t="s">
        <v>197</v>
      </c>
      <c r="S30" s="757"/>
      <c r="T30" s="757"/>
      <c r="U30" s="757"/>
      <c r="V30" s="757"/>
      <c r="W30" s="757"/>
      <c r="X30" s="758"/>
      <c r="Y30" s="755"/>
      <c r="Z30" s="756" t="s">
        <v>197</v>
      </c>
      <c r="AA30" s="757"/>
      <c r="AB30" s="757"/>
      <c r="AC30" s="1392"/>
      <c r="AD30" s="1392"/>
      <c r="AE30" s="1392"/>
      <c r="AF30" s="1393"/>
    </row>
    <row r="31" spans="1:32" ht="16.5" customHeight="1">
      <c r="A31" s="1623">
        <v>1</v>
      </c>
      <c r="B31" s="1648" t="s">
        <v>356</v>
      </c>
      <c r="C31" s="742">
        <v>120</v>
      </c>
      <c r="D31" s="737" t="s">
        <v>5</v>
      </c>
      <c r="E31" s="1073">
        <f>ПЛАН!L20</f>
        <v>28</v>
      </c>
      <c r="F31" s="743" t="s">
        <v>62</v>
      </c>
      <c r="G31" s="1081">
        <f>G33+G35+G37+G39</f>
        <v>43</v>
      </c>
      <c r="H31" s="1064" t="s">
        <v>62</v>
      </c>
      <c r="I31" s="1651">
        <v>1</v>
      </c>
      <c r="J31" s="1671" t="s">
        <v>356</v>
      </c>
      <c r="K31" s="809">
        <v>120</v>
      </c>
      <c r="L31" s="1172" t="s">
        <v>5</v>
      </c>
      <c r="M31" s="1189">
        <f>ПЛАН!L20+ПЛАН!N20</f>
        <v>139</v>
      </c>
      <c r="N31" s="810" t="s">
        <v>62</v>
      </c>
      <c r="O31" s="1189">
        <f>O33+O35+O37+O39</f>
        <v>144</v>
      </c>
      <c r="P31" s="648" t="s">
        <v>62</v>
      </c>
      <c r="Q31" s="1623">
        <v>1</v>
      </c>
      <c r="R31" s="1648" t="s">
        <v>356</v>
      </c>
      <c r="S31" s="742">
        <v>120</v>
      </c>
      <c r="T31" s="737" t="s">
        <v>5</v>
      </c>
      <c r="U31" s="1081">
        <f>ПЛАН!L20+ПЛАН!N20+ПЛАН!P20</f>
        <v>266</v>
      </c>
      <c r="V31" s="743" t="s">
        <v>62</v>
      </c>
      <c r="W31" s="1081">
        <f>W33+W35+W37+W39</f>
        <v>288</v>
      </c>
      <c r="X31" s="1064" t="s">
        <v>62</v>
      </c>
      <c r="Y31" s="1623">
        <v>1</v>
      </c>
      <c r="Z31" s="1648" t="s">
        <v>356</v>
      </c>
      <c r="AA31" s="742">
        <v>120</v>
      </c>
      <c r="AB31" s="737" t="s">
        <v>5</v>
      </c>
      <c r="AC31" s="1394">
        <v>311</v>
      </c>
      <c r="AD31" s="1088" t="s">
        <v>62</v>
      </c>
      <c r="AE31" s="1394">
        <v>312</v>
      </c>
      <c r="AF31" s="1384" t="s">
        <v>62</v>
      </c>
    </row>
    <row r="32" spans="1:32" ht="18.75" customHeight="1">
      <c r="A32" s="1627"/>
      <c r="B32" s="1649"/>
      <c r="C32" s="742">
        <v>121</v>
      </c>
      <c r="D32" s="742" t="s">
        <v>85</v>
      </c>
      <c r="E32" s="1073">
        <f>ПЛАН!L21</f>
        <v>286</v>
      </c>
      <c r="F32" s="1074">
        <f>ПЛАН!M21</f>
        <v>35</v>
      </c>
      <c r="G32" s="1081">
        <f>G34+G36+G38+G40</f>
        <v>562</v>
      </c>
      <c r="H32" s="1063">
        <f>H34+H36+H38+H40</f>
        <v>65.8</v>
      </c>
      <c r="I32" s="1655"/>
      <c r="J32" s="1672"/>
      <c r="K32" s="809">
        <v>121</v>
      </c>
      <c r="L32" s="809" t="s">
        <v>85</v>
      </c>
      <c r="M32" s="1189">
        <f>ПЛАН!L21+ПЛАН!N21</f>
        <v>1429</v>
      </c>
      <c r="N32" s="1174">
        <f>ПЛАН!M21+ПЛАН!O21</f>
        <v>174.7</v>
      </c>
      <c r="O32" s="1189">
        <f>O34+O36+O38+O40</f>
        <v>1871</v>
      </c>
      <c r="P32" s="1174">
        <f>P34+P36+P38+P40</f>
        <v>217.3</v>
      </c>
      <c r="Q32" s="1627"/>
      <c r="R32" s="1649"/>
      <c r="S32" s="742">
        <v>121</v>
      </c>
      <c r="T32" s="742" t="s">
        <v>85</v>
      </c>
      <c r="U32" s="1081">
        <f>ПЛАН!L21+ПЛАН!N21+ПЛАН!P21</f>
        <v>3162</v>
      </c>
      <c r="V32" s="1063">
        <f>ПЛАН!M21+ПЛАН!O21+ПЛАН!Q21</f>
        <v>355.7</v>
      </c>
      <c r="W32" s="1081">
        <f>W34+W36+W38+W40</f>
        <v>3884</v>
      </c>
      <c r="X32" s="1063">
        <f>X34+X36+X38+X40</f>
        <v>431.6</v>
      </c>
      <c r="Y32" s="1627"/>
      <c r="Z32" s="1649"/>
      <c r="AA32" s="742">
        <v>121</v>
      </c>
      <c r="AB32" s="742" t="s">
        <v>85</v>
      </c>
      <c r="AC32" s="1394">
        <v>4044</v>
      </c>
      <c r="AD32" s="1126">
        <v>432.69999999999993</v>
      </c>
      <c r="AE32" s="1394">
        <v>4546</v>
      </c>
      <c r="AF32" s="1126">
        <v>501.59999999999997</v>
      </c>
    </row>
    <row r="33" spans="1:32" ht="18" customHeight="1">
      <c r="A33" s="1627"/>
      <c r="B33" s="1638" t="s">
        <v>357</v>
      </c>
      <c r="C33" s="761">
        <v>130</v>
      </c>
      <c r="D33" s="761" t="s">
        <v>5</v>
      </c>
      <c r="E33" s="1073">
        <f>ПЛАН!L22</f>
        <v>14</v>
      </c>
      <c r="F33" s="743" t="s">
        <v>62</v>
      </c>
      <c r="G33" s="1078">
        <v>22</v>
      </c>
      <c r="H33" s="1065" t="s">
        <v>62</v>
      </c>
      <c r="I33" s="1655"/>
      <c r="J33" s="1662" t="s">
        <v>357</v>
      </c>
      <c r="K33" s="1190">
        <v>130</v>
      </c>
      <c r="L33" s="1190" t="s">
        <v>5</v>
      </c>
      <c r="M33" s="1189">
        <f>ПЛАН!L22+ПЛАН!N22</f>
        <v>70</v>
      </c>
      <c r="N33" s="810" t="s">
        <v>62</v>
      </c>
      <c r="O33" s="1191">
        <v>73</v>
      </c>
      <c r="P33" s="82" t="s">
        <v>62</v>
      </c>
      <c r="Q33" s="1627"/>
      <c r="R33" s="1638" t="s">
        <v>357</v>
      </c>
      <c r="S33" s="761">
        <v>130</v>
      </c>
      <c r="T33" s="761" t="s">
        <v>5</v>
      </c>
      <c r="U33" s="1081">
        <f>ПЛАН!L22+ПЛАН!N22+ПЛАН!P22</f>
        <v>126</v>
      </c>
      <c r="V33" s="743" t="s">
        <v>62</v>
      </c>
      <c r="W33" s="1078">
        <v>137</v>
      </c>
      <c r="X33" s="1065" t="s">
        <v>62</v>
      </c>
      <c r="Y33" s="1627"/>
      <c r="Z33" s="1638" t="s">
        <v>357</v>
      </c>
      <c r="AA33" s="761">
        <v>130</v>
      </c>
      <c r="AB33" s="761" t="s">
        <v>5</v>
      </c>
      <c r="AC33" s="1394">
        <v>141</v>
      </c>
      <c r="AD33" s="1088" t="s">
        <v>62</v>
      </c>
      <c r="AE33" s="1394">
        <v>141</v>
      </c>
      <c r="AF33" s="1388" t="s">
        <v>62</v>
      </c>
    </row>
    <row r="34" spans="1:32" ht="18" customHeight="1">
      <c r="A34" s="1627"/>
      <c r="B34" s="1639"/>
      <c r="C34" s="761">
        <v>131</v>
      </c>
      <c r="D34" s="761" t="s">
        <v>85</v>
      </c>
      <c r="E34" s="1073">
        <f>ПЛАН!L23</f>
        <v>104</v>
      </c>
      <c r="F34" s="1074">
        <f>ПЛАН!M23</f>
        <v>12.4</v>
      </c>
      <c r="G34" s="1071">
        <v>182</v>
      </c>
      <c r="H34" s="1065">
        <v>40.4</v>
      </c>
      <c r="I34" s="1655"/>
      <c r="J34" s="1663"/>
      <c r="K34" s="1190">
        <v>131</v>
      </c>
      <c r="L34" s="1190" t="s">
        <v>85</v>
      </c>
      <c r="M34" s="1189">
        <f>ПЛАН!L23+ПЛАН!N23</f>
        <v>519</v>
      </c>
      <c r="N34" s="1174">
        <f>ПЛАН!M23+ПЛАН!O23</f>
        <v>61.8</v>
      </c>
      <c r="O34" s="1192">
        <v>656</v>
      </c>
      <c r="P34" s="82">
        <v>95.9</v>
      </c>
      <c r="Q34" s="1627"/>
      <c r="R34" s="1639"/>
      <c r="S34" s="761">
        <v>131</v>
      </c>
      <c r="T34" s="761" t="s">
        <v>85</v>
      </c>
      <c r="U34" s="1081">
        <f>ПЛАН!L23+ПЛАН!N23+ПЛАН!P23</f>
        <v>934</v>
      </c>
      <c r="V34" s="1063">
        <f>ПЛАН!M23+ПЛАН!O23+ПЛАН!Q23</f>
        <v>111.19999999999999</v>
      </c>
      <c r="W34" s="1071">
        <v>1226</v>
      </c>
      <c r="X34" s="1065">
        <v>168.3</v>
      </c>
      <c r="Y34" s="1627"/>
      <c r="Z34" s="1639"/>
      <c r="AA34" s="761">
        <v>131</v>
      </c>
      <c r="AB34" s="761" t="s">
        <v>85</v>
      </c>
      <c r="AC34" s="1394">
        <v>1044</v>
      </c>
      <c r="AD34" s="1126">
        <v>124.29999999999998</v>
      </c>
      <c r="AE34" s="1087">
        <v>1283</v>
      </c>
      <c r="AF34" s="1388">
        <v>175.3</v>
      </c>
    </row>
    <row r="35" spans="1:32" ht="16.5" customHeight="1">
      <c r="A35" s="1627"/>
      <c r="B35" s="1638" t="s">
        <v>358</v>
      </c>
      <c r="C35" s="761">
        <v>140</v>
      </c>
      <c r="D35" s="761" t="s">
        <v>5</v>
      </c>
      <c r="E35" s="1073">
        <f>ПЛАН!L24</f>
        <v>14</v>
      </c>
      <c r="F35" s="743" t="s">
        <v>62</v>
      </c>
      <c r="G35" s="1078">
        <v>21</v>
      </c>
      <c r="H35" s="1065" t="s">
        <v>62</v>
      </c>
      <c r="I35" s="1655"/>
      <c r="J35" s="1662" t="s">
        <v>358</v>
      </c>
      <c r="K35" s="1190">
        <v>140</v>
      </c>
      <c r="L35" s="1190" t="s">
        <v>5</v>
      </c>
      <c r="M35" s="1189">
        <f>ПЛАН!L24+ПЛАН!N24</f>
        <v>69</v>
      </c>
      <c r="N35" s="810" t="s">
        <v>62</v>
      </c>
      <c r="O35" s="1191">
        <v>71</v>
      </c>
      <c r="P35" s="82" t="s">
        <v>62</v>
      </c>
      <c r="Q35" s="1627"/>
      <c r="R35" s="1638" t="s">
        <v>358</v>
      </c>
      <c r="S35" s="761">
        <v>140</v>
      </c>
      <c r="T35" s="761" t="s">
        <v>5</v>
      </c>
      <c r="U35" s="1081">
        <f>ПЛАН!L24+ПЛАН!N24+ПЛАН!P24</f>
        <v>124</v>
      </c>
      <c r="V35" s="743" t="s">
        <v>62</v>
      </c>
      <c r="W35" s="1078">
        <v>135</v>
      </c>
      <c r="X35" s="1065" t="s">
        <v>62</v>
      </c>
      <c r="Y35" s="1627"/>
      <c r="Z35" s="1638" t="s">
        <v>358</v>
      </c>
      <c r="AA35" s="761">
        <v>140</v>
      </c>
      <c r="AB35" s="761" t="s">
        <v>5</v>
      </c>
      <c r="AC35" s="1394">
        <v>138</v>
      </c>
      <c r="AD35" s="1088" t="s">
        <v>62</v>
      </c>
      <c r="AE35" s="1394">
        <v>139</v>
      </c>
      <c r="AF35" s="1388" t="s">
        <v>62</v>
      </c>
    </row>
    <row r="36" spans="1:32" ht="16.5" customHeight="1">
      <c r="A36" s="1627"/>
      <c r="B36" s="1639"/>
      <c r="C36" s="761">
        <v>141</v>
      </c>
      <c r="D36" s="761" t="s">
        <v>85</v>
      </c>
      <c r="E36" s="1073">
        <f>ПЛАН!L25</f>
        <v>182</v>
      </c>
      <c r="F36" s="1074">
        <f>ПЛАН!M25</f>
        <v>22.6</v>
      </c>
      <c r="G36" s="1071">
        <v>380</v>
      </c>
      <c r="H36" s="1065">
        <v>25.4</v>
      </c>
      <c r="I36" s="1655"/>
      <c r="J36" s="1663"/>
      <c r="K36" s="1190">
        <v>141</v>
      </c>
      <c r="L36" s="1190" t="s">
        <v>85</v>
      </c>
      <c r="M36" s="1189">
        <f>ПЛАН!L25+ПЛАН!N25</f>
        <v>910</v>
      </c>
      <c r="N36" s="1174">
        <f>ПЛАН!M25+ПЛАН!O25</f>
        <v>112.9</v>
      </c>
      <c r="O36" s="1192">
        <v>1215</v>
      </c>
      <c r="P36" s="82">
        <v>121.4</v>
      </c>
      <c r="Q36" s="1627"/>
      <c r="R36" s="1639"/>
      <c r="S36" s="761">
        <v>141</v>
      </c>
      <c r="T36" s="761" t="s">
        <v>85</v>
      </c>
      <c r="U36" s="1081">
        <f>ПЛАН!L25+ПЛАН!N25+ПЛАН!P25</f>
        <v>1638</v>
      </c>
      <c r="V36" s="1063">
        <f>ПЛАН!M25+ПЛАН!O25+ПЛАН!Q25</f>
        <v>203.2</v>
      </c>
      <c r="W36" s="1071">
        <v>2130</v>
      </c>
      <c r="X36" s="1065">
        <v>219.4</v>
      </c>
      <c r="Y36" s="1627"/>
      <c r="Z36" s="1639"/>
      <c r="AA36" s="761">
        <v>141</v>
      </c>
      <c r="AB36" s="761" t="s">
        <v>85</v>
      </c>
      <c r="AC36" s="1394">
        <v>1820</v>
      </c>
      <c r="AD36" s="1126">
        <v>225.79999999999998</v>
      </c>
      <c r="AE36" s="1087">
        <v>2201</v>
      </c>
      <c r="AF36" s="1388">
        <v>228.1</v>
      </c>
    </row>
    <row r="37" spans="1:32" ht="15" customHeight="1">
      <c r="A37" s="1627"/>
      <c r="B37" s="1638" t="s">
        <v>359</v>
      </c>
      <c r="C37" s="761">
        <v>150</v>
      </c>
      <c r="D37" s="761" t="s">
        <v>5</v>
      </c>
      <c r="E37" s="1073">
        <f>ПЛАН!L26</f>
        <v>0</v>
      </c>
      <c r="F37" s="743" t="s">
        <v>62</v>
      </c>
      <c r="G37" s="1078"/>
      <c r="H37" s="1065" t="s">
        <v>62</v>
      </c>
      <c r="I37" s="1655"/>
      <c r="J37" s="1662" t="s">
        <v>359</v>
      </c>
      <c r="K37" s="1190">
        <v>150</v>
      </c>
      <c r="L37" s="1190" t="s">
        <v>5</v>
      </c>
      <c r="M37" s="1189">
        <f>ПЛАН!L26+ПЛАН!N26</f>
        <v>0</v>
      </c>
      <c r="N37" s="810" t="s">
        <v>62</v>
      </c>
      <c r="O37" s="1191"/>
      <c r="P37" s="82" t="s">
        <v>62</v>
      </c>
      <c r="Q37" s="1627"/>
      <c r="R37" s="1638" t="s">
        <v>359</v>
      </c>
      <c r="S37" s="761">
        <v>150</v>
      </c>
      <c r="T37" s="761" t="s">
        <v>5</v>
      </c>
      <c r="U37" s="1081">
        <f>ПЛАН!L26+ПЛАН!N26+ПЛАН!P26</f>
        <v>0</v>
      </c>
      <c r="V37" s="743" t="s">
        <v>62</v>
      </c>
      <c r="W37" s="1078"/>
      <c r="X37" s="1065" t="s">
        <v>62</v>
      </c>
      <c r="Y37" s="1627"/>
      <c r="Z37" s="1638" t="s">
        <v>359</v>
      </c>
      <c r="AA37" s="761">
        <v>150</v>
      </c>
      <c r="AB37" s="761" t="s">
        <v>5</v>
      </c>
      <c r="AC37" s="1394">
        <v>0</v>
      </c>
      <c r="AD37" s="1088" t="s">
        <v>62</v>
      </c>
      <c r="AE37" s="1394"/>
      <c r="AF37" s="1388" t="s">
        <v>62</v>
      </c>
    </row>
    <row r="38" spans="1:32" ht="15" customHeight="1">
      <c r="A38" s="1627"/>
      <c r="B38" s="1639"/>
      <c r="C38" s="761">
        <v>151</v>
      </c>
      <c r="D38" s="761" t="s">
        <v>85</v>
      </c>
      <c r="E38" s="1073">
        <f>ПЛАН!L27</f>
        <v>0</v>
      </c>
      <c r="F38" s="1074">
        <f>ПЛАН!M27</f>
        <v>0</v>
      </c>
      <c r="G38" s="1071"/>
      <c r="H38" s="1065"/>
      <c r="I38" s="1655"/>
      <c r="J38" s="1663"/>
      <c r="K38" s="1190">
        <v>151</v>
      </c>
      <c r="L38" s="1190" t="s">
        <v>85</v>
      </c>
      <c r="M38" s="1189">
        <f>ПЛАН!L27+ПЛАН!N27</f>
        <v>0</v>
      </c>
      <c r="N38" s="1174">
        <f>ПЛАН!M27+ПЛАН!O27</f>
        <v>0</v>
      </c>
      <c r="O38" s="1192"/>
      <c r="P38" s="82"/>
      <c r="Q38" s="1627"/>
      <c r="R38" s="1639"/>
      <c r="S38" s="761">
        <v>151</v>
      </c>
      <c r="T38" s="761" t="s">
        <v>85</v>
      </c>
      <c r="U38" s="1081">
        <f>ПЛАН!L27+ПЛАН!N27+ПЛАН!P27</f>
        <v>0</v>
      </c>
      <c r="V38" s="1063">
        <f>ПЛАН!M27+ПЛАН!O27+ПЛАН!Q27</f>
        <v>0</v>
      </c>
      <c r="W38" s="1071"/>
      <c r="X38" s="1065"/>
      <c r="Y38" s="1627"/>
      <c r="Z38" s="1639"/>
      <c r="AA38" s="761">
        <v>151</v>
      </c>
      <c r="AB38" s="761" t="s">
        <v>85</v>
      </c>
      <c r="AC38" s="1394">
        <v>0</v>
      </c>
      <c r="AD38" s="1126">
        <v>0</v>
      </c>
      <c r="AE38" s="1087"/>
      <c r="AF38" s="1388"/>
    </row>
    <row r="39" spans="1:32" ht="15.75">
      <c r="A39" s="1627"/>
      <c r="B39" s="1638" t="s">
        <v>360</v>
      </c>
      <c r="C39" s="761">
        <v>160</v>
      </c>
      <c r="D39" s="761" t="s">
        <v>5</v>
      </c>
      <c r="E39" s="1073">
        <f>ПЛАН!L28</f>
        <v>0</v>
      </c>
      <c r="F39" s="743" t="s">
        <v>62</v>
      </c>
      <c r="G39" s="1078"/>
      <c r="H39" s="1065" t="s">
        <v>62</v>
      </c>
      <c r="I39" s="1655"/>
      <c r="J39" s="1662" t="s">
        <v>360</v>
      </c>
      <c r="K39" s="1190">
        <v>160</v>
      </c>
      <c r="L39" s="1190" t="s">
        <v>5</v>
      </c>
      <c r="M39" s="1189">
        <f>ПЛАН!L28+ПЛАН!N28</f>
        <v>0</v>
      </c>
      <c r="N39" s="810" t="s">
        <v>62</v>
      </c>
      <c r="O39" s="1191"/>
      <c r="P39" s="82" t="s">
        <v>62</v>
      </c>
      <c r="Q39" s="1627"/>
      <c r="R39" s="1638" t="s">
        <v>360</v>
      </c>
      <c r="S39" s="761">
        <v>160</v>
      </c>
      <c r="T39" s="761" t="s">
        <v>5</v>
      </c>
      <c r="U39" s="1081">
        <f>ПЛАН!L28+ПЛАН!N28+ПЛАН!P28</f>
        <v>16</v>
      </c>
      <c r="V39" s="743" t="s">
        <v>62</v>
      </c>
      <c r="W39" s="1078">
        <v>16</v>
      </c>
      <c r="X39" s="1065" t="s">
        <v>62</v>
      </c>
      <c r="Y39" s="1627"/>
      <c r="Z39" s="1638" t="s">
        <v>360</v>
      </c>
      <c r="AA39" s="761">
        <v>160</v>
      </c>
      <c r="AB39" s="761" t="s">
        <v>5</v>
      </c>
      <c r="AC39" s="1394">
        <v>32</v>
      </c>
      <c r="AD39" s="1088" t="s">
        <v>62</v>
      </c>
      <c r="AE39" s="1394">
        <v>32</v>
      </c>
      <c r="AF39" s="1388" t="s">
        <v>62</v>
      </c>
    </row>
    <row r="40" spans="1:32" ht="15" customHeight="1">
      <c r="A40" s="1624"/>
      <c r="B40" s="1639"/>
      <c r="C40" s="761">
        <v>161</v>
      </c>
      <c r="D40" s="761" t="s">
        <v>85</v>
      </c>
      <c r="E40" s="1073">
        <f>ПЛАН!L29</f>
        <v>0</v>
      </c>
      <c r="F40" s="1074">
        <f>ПЛАН!M29</f>
        <v>0</v>
      </c>
      <c r="G40" s="1071"/>
      <c r="H40" s="1065"/>
      <c r="I40" s="1652"/>
      <c r="J40" s="1663"/>
      <c r="K40" s="1190">
        <v>161</v>
      </c>
      <c r="L40" s="1190" t="s">
        <v>85</v>
      </c>
      <c r="M40" s="1189">
        <f>ПЛАН!L29+ПЛАН!N29</f>
        <v>0</v>
      </c>
      <c r="N40" s="1174">
        <f>ПЛАН!M29+ПЛАН!O29</f>
        <v>0</v>
      </c>
      <c r="O40" s="1192"/>
      <c r="P40" s="82"/>
      <c r="Q40" s="1624"/>
      <c r="R40" s="1639"/>
      <c r="S40" s="761">
        <v>161</v>
      </c>
      <c r="T40" s="761" t="s">
        <v>85</v>
      </c>
      <c r="U40" s="1081">
        <f>ПЛАН!L29+ПЛАН!N29+ПЛАН!P29</f>
        <v>590</v>
      </c>
      <c r="V40" s="1063">
        <f>ПЛАН!M29+ПЛАН!O29+ПЛАН!Q29</f>
        <v>41.3</v>
      </c>
      <c r="W40" s="1071">
        <v>528</v>
      </c>
      <c r="X40" s="1065">
        <v>43.9</v>
      </c>
      <c r="Y40" s="1624"/>
      <c r="Z40" s="1639"/>
      <c r="AA40" s="761">
        <v>161</v>
      </c>
      <c r="AB40" s="761" t="s">
        <v>85</v>
      </c>
      <c r="AC40" s="1394">
        <v>1180</v>
      </c>
      <c r="AD40" s="1126">
        <v>82.6</v>
      </c>
      <c r="AE40" s="1087">
        <v>1062</v>
      </c>
      <c r="AF40" s="1388">
        <v>98.2</v>
      </c>
    </row>
    <row r="41" spans="1:32" ht="16.5" customHeight="1">
      <c r="A41" s="1623">
        <v>2</v>
      </c>
      <c r="B41" s="1636" t="s">
        <v>98</v>
      </c>
      <c r="C41" s="742">
        <v>170</v>
      </c>
      <c r="D41" s="742" t="s">
        <v>5</v>
      </c>
      <c r="E41" s="1073">
        <f>ПЛАН!L30</f>
        <v>326</v>
      </c>
      <c r="F41" s="743" t="s">
        <v>62</v>
      </c>
      <c r="G41" s="1081">
        <f>G43+G49+G51+G53+G55+G57+G59</f>
        <v>336</v>
      </c>
      <c r="H41" s="1065" t="s">
        <v>62</v>
      </c>
      <c r="I41" s="1651">
        <v>2</v>
      </c>
      <c r="J41" s="1660" t="s">
        <v>98</v>
      </c>
      <c r="K41" s="809">
        <v>170</v>
      </c>
      <c r="L41" s="809" t="s">
        <v>5</v>
      </c>
      <c r="M41" s="1189">
        <f>ПЛАН!L30+ПЛАН!N30</f>
        <v>580</v>
      </c>
      <c r="N41" s="810" t="s">
        <v>62</v>
      </c>
      <c r="O41" s="1189">
        <f>O43+O49+O51+O53+O55+O57+O59</f>
        <v>886</v>
      </c>
      <c r="P41" s="82" t="s">
        <v>62</v>
      </c>
      <c r="Q41" s="1623">
        <v>2</v>
      </c>
      <c r="R41" s="1636" t="s">
        <v>98</v>
      </c>
      <c r="S41" s="742">
        <v>170</v>
      </c>
      <c r="T41" s="742" t="s">
        <v>5</v>
      </c>
      <c r="U41" s="1081">
        <f>ПЛАН!L30+ПЛАН!N30+ПЛАН!P30</f>
        <v>1062</v>
      </c>
      <c r="V41" s="743" t="s">
        <v>62</v>
      </c>
      <c r="W41" s="1081">
        <f>W43+W49+W51+W53+W55+W57+W59</f>
        <v>1545</v>
      </c>
      <c r="X41" s="1065" t="s">
        <v>62</v>
      </c>
      <c r="Y41" s="1623">
        <v>2</v>
      </c>
      <c r="Z41" s="1636" t="s">
        <v>98</v>
      </c>
      <c r="AA41" s="742">
        <v>170</v>
      </c>
      <c r="AB41" s="742" t="s">
        <v>5</v>
      </c>
      <c r="AC41" s="1394">
        <v>1467</v>
      </c>
      <c r="AD41" s="1088" t="s">
        <v>62</v>
      </c>
      <c r="AE41" s="1394">
        <v>2218</v>
      </c>
      <c r="AF41" s="1388" t="s">
        <v>62</v>
      </c>
    </row>
    <row r="42" spans="1:32" ht="18.75" customHeight="1">
      <c r="A42" s="1627"/>
      <c r="B42" s="1637"/>
      <c r="C42" s="742">
        <v>171</v>
      </c>
      <c r="D42" s="742" t="s">
        <v>85</v>
      </c>
      <c r="E42" s="1073">
        <f>ПЛАН!L31</f>
        <v>9310</v>
      </c>
      <c r="F42" s="1074">
        <f>ПЛАН!M31</f>
        <v>731.8</v>
      </c>
      <c r="G42" s="1081">
        <f>G44+G50+G52+G54+G56+G58+G60</f>
        <v>10047</v>
      </c>
      <c r="H42" s="1063">
        <f>H44+H50+H52+H54+H56+H58+H60</f>
        <v>575.6999999999999</v>
      </c>
      <c r="I42" s="1655"/>
      <c r="J42" s="1661"/>
      <c r="K42" s="809">
        <v>171</v>
      </c>
      <c r="L42" s="809" t="s">
        <v>85</v>
      </c>
      <c r="M42" s="1189">
        <f>ПЛАН!L31+ПЛАН!N31</f>
        <v>13448</v>
      </c>
      <c r="N42" s="1174">
        <f>ПЛАН!M31+ПЛАН!O31</f>
        <v>1039.6</v>
      </c>
      <c r="O42" s="1189">
        <f>O44+O50+O52+O54+O56+O58+O60</f>
        <v>26580</v>
      </c>
      <c r="P42" s="1174">
        <f>P44+P50+P52+P54+P56+P58+P60</f>
        <v>1566.1</v>
      </c>
      <c r="Q42" s="1627"/>
      <c r="R42" s="1637"/>
      <c r="S42" s="742">
        <v>171</v>
      </c>
      <c r="T42" s="742" t="s">
        <v>85</v>
      </c>
      <c r="U42" s="1081">
        <f>ПЛАН!L31+ПЛАН!N31+ПЛАН!P31</f>
        <v>24335</v>
      </c>
      <c r="V42" s="1063">
        <f>ПЛАН!M31+ПЛАН!O31+ПЛАН!Q31</f>
        <v>1921.6999999999998</v>
      </c>
      <c r="W42" s="1081">
        <f>W44+W50+W52+W54+W56+W58+W60</f>
        <v>44104</v>
      </c>
      <c r="X42" s="1063">
        <f>X44+X50+X52+X54+X56+X58+X60</f>
        <v>2640.3</v>
      </c>
      <c r="Y42" s="1627"/>
      <c r="Z42" s="1637"/>
      <c r="AA42" s="742">
        <v>171</v>
      </c>
      <c r="AB42" s="742" t="s">
        <v>85</v>
      </c>
      <c r="AC42" s="1394">
        <v>40196</v>
      </c>
      <c r="AD42" s="1126">
        <v>3300</v>
      </c>
      <c r="AE42" s="1394">
        <v>62490</v>
      </c>
      <c r="AF42" s="1126">
        <v>4342.2</v>
      </c>
    </row>
    <row r="43" spans="1:32" ht="18.75" customHeight="1">
      <c r="A43" s="1627"/>
      <c r="B43" s="1625" t="s">
        <v>99</v>
      </c>
      <c r="C43" s="742">
        <v>180</v>
      </c>
      <c r="D43" s="742" t="s">
        <v>5</v>
      </c>
      <c r="E43" s="1073">
        <f>ПЛАН!L32</f>
        <v>326</v>
      </c>
      <c r="F43" s="743" t="s">
        <v>62</v>
      </c>
      <c r="G43" s="1081">
        <f>G45+G47</f>
        <v>334</v>
      </c>
      <c r="H43" s="1065" t="s">
        <v>62</v>
      </c>
      <c r="I43" s="1655"/>
      <c r="J43" s="1653" t="s">
        <v>99</v>
      </c>
      <c r="K43" s="809">
        <v>180</v>
      </c>
      <c r="L43" s="809" t="s">
        <v>5</v>
      </c>
      <c r="M43" s="1189">
        <f>ПЛАН!L32+ПЛАН!N32</f>
        <v>456</v>
      </c>
      <c r="N43" s="810" t="s">
        <v>62</v>
      </c>
      <c r="O43" s="1189">
        <f>O45+O47</f>
        <v>799</v>
      </c>
      <c r="P43" s="82" t="s">
        <v>62</v>
      </c>
      <c r="Q43" s="1627"/>
      <c r="R43" s="1625" t="s">
        <v>99</v>
      </c>
      <c r="S43" s="742">
        <v>180</v>
      </c>
      <c r="T43" s="742" t="s">
        <v>5</v>
      </c>
      <c r="U43" s="1081">
        <f>ПЛАН!L32+ПЛАН!N32+ПЛАН!P32</f>
        <v>812</v>
      </c>
      <c r="V43" s="743" t="s">
        <v>62</v>
      </c>
      <c r="W43" s="1081">
        <f>W45+W47</f>
        <v>1340</v>
      </c>
      <c r="X43" s="1065" t="s">
        <v>62</v>
      </c>
      <c r="Y43" s="1627"/>
      <c r="Z43" s="1625" t="s">
        <v>99</v>
      </c>
      <c r="AA43" s="742">
        <v>180</v>
      </c>
      <c r="AB43" s="742" t="s">
        <v>5</v>
      </c>
      <c r="AC43" s="1394">
        <v>1217</v>
      </c>
      <c r="AD43" s="1088" t="s">
        <v>62</v>
      </c>
      <c r="AE43" s="1394">
        <v>1934</v>
      </c>
      <c r="AF43" s="1388" t="s">
        <v>62</v>
      </c>
    </row>
    <row r="44" spans="1:32" ht="18.75" customHeight="1">
      <c r="A44" s="1627"/>
      <c r="B44" s="1626"/>
      <c r="C44" s="762">
        <v>181</v>
      </c>
      <c r="D44" s="742" t="s">
        <v>85</v>
      </c>
      <c r="E44" s="1073">
        <f>ПЛАН!L33</f>
        <v>9310</v>
      </c>
      <c r="F44" s="1074">
        <f>ПЛАН!M33</f>
        <v>731.8</v>
      </c>
      <c r="G44" s="1081">
        <f>G46+G48</f>
        <v>9973</v>
      </c>
      <c r="H44" s="1063">
        <f>H46+H48</f>
        <v>569.0999999999999</v>
      </c>
      <c r="I44" s="1655"/>
      <c r="J44" s="1654"/>
      <c r="K44" s="1193">
        <v>181</v>
      </c>
      <c r="L44" s="809" t="s">
        <v>85</v>
      </c>
      <c r="M44" s="1189">
        <f>ПЛАН!L33+ПЛАН!N33</f>
        <v>12710</v>
      </c>
      <c r="N44" s="1174">
        <f>ПЛАН!M33+ПЛАН!O33</f>
        <v>991.8</v>
      </c>
      <c r="O44" s="1189">
        <f>O46+O48</f>
        <v>25906</v>
      </c>
      <c r="P44" s="1174">
        <f>P46+P48</f>
        <v>1507.5</v>
      </c>
      <c r="Q44" s="1627"/>
      <c r="R44" s="1626"/>
      <c r="S44" s="762">
        <v>181</v>
      </c>
      <c r="T44" s="742" t="s">
        <v>85</v>
      </c>
      <c r="U44" s="1081">
        <f>ПЛАН!L33+ПЛАН!N33+ПЛАН!P33</f>
        <v>22830</v>
      </c>
      <c r="V44" s="1063">
        <f>ПЛАН!M33+ПЛАН!O33+ПЛАН!Q33</f>
        <v>1823.6</v>
      </c>
      <c r="W44" s="1081">
        <f>W46+W48</f>
        <v>42441</v>
      </c>
      <c r="X44" s="1063">
        <f>X46+X48</f>
        <v>2517.3</v>
      </c>
      <c r="Y44" s="1627"/>
      <c r="Z44" s="1626"/>
      <c r="AA44" s="762">
        <v>181</v>
      </c>
      <c r="AB44" s="742" t="s">
        <v>85</v>
      </c>
      <c r="AC44" s="1394">
        <v>38691</v>
      </c>
      <c r="AD44" s="1126">
        <v>3201.9</v>
      </c>
      <c r="AE44" s="1394">
        <v>59538</v>
      </c>
      <c r="AF44" s="1126">
        <v>4121.9</v>
      </c>
    </row>
    <row r="45" spans="1:32" ht="18.75" customHeight="1">
      <c r="A45" s="1627"/>
      <c r="B45" s="1638" t="s">
        <v>361</v>
      </c>
      <c r="C45" s="763">
        <v>190</v>
      </c>
      <c r="D45" s="761" t="s">
        <v>5</v>
      </c>
      <c r="E45" s="1073">
        <f>ПЛАН!L34</f>
        <v>320</v>
      </c>
      <c r="F45" s="743" t="s">
        <v>62</v>
      </c>
      <c r="G45" s="1078">
        <v>328</v>
      </c>
      <c r="H45" s="1065" t="s">
        <v>62</v>
      </c>
      <c r="I45" s="1655"/>
      <c r="J45" s="1662" t="s">
        <v>361</v>
      </c>
      <c r="K45" s="1194">
        <v>190</v>
      </c>
      <c r="L45" s="1190" t="s">
        <v>5</v>
      </c>
      <c r="M45" s="1189">
        <f>ПЛАН!L34+ПЛАН!N34</f>
        <v>450</v>
      </c>
      <c r="N45" s="810" t="s">
        <v>62</v>
      </c>
      <c r="O45" s="1191">
        <v>793</v>
      </c>
      <c r="P45" s="82" t="s">
        <v>62</v>
      </c>
      <c r="Q45" s="1627"/>
      <c r="R45" s="1638" t="s">
        <v>361</v>
      </c>
      <c r="S45" s="763">
        <v>190</v>
      </c>
      <c r="T45" s="761" t="s">
        <v>5</v>
      </c>
      <c r="U45" s="1081">
        <f>ПЛАН!L34+ПЛАН!N34+ПЛАН!P34</f>
        <v>800</v>
      </c>
      <c r="V45" s="743" t="s">
        <v>62</v>
      </c>
      <c r="W45" s="1078">
        <v>1332</v>
      </c>
      <c r="X45" s="1065" t="s">
        <v>62</v>
      </c>
      <c r="Y45" s="1627"/>
      <c r="Z45" s="1638" t="s">
        <v>361</v>
      </c>
      <c r="AA45" s="763">
        <v>190</v>
      </c>
      <c r="AB45" s="761" t="s">
        <v>5</v>
      </c>
      <c r="AC45" s="1394">
        <v>1169</v>
      </c>
      <c r="AD45" s="1088" t="s">
        <v>62</v>
      </c>
      <c r="AE45" s="1394">
        <v>1925</v>
      </c>
      <c r="AF45" s="1388" t="s">
        <v>62</v>
      </c>
    </row>
    <row r="46" spans="1:32" ht="18.75" customHeight="1">
      <c r="A46" s="1627"/>
      <c r="B46" s="1639"/>
      <c r="C46" s="763">
        <v>191</v>
      </c>
      <c r="D46" s="764" t="s">
        <v>85</v>
      </c>
      <c r="E46" s="1073">
        <f>ПЛАН!L35</f>
        <v>8320</v>
      </c>
      <c r="F46" s="1074">
        <f>ПЛАН!M35</f>
        <v>636</v>
      </c>
      <c r="G46" s="1071">
        <v>9444</v>
      </c>
      <c r="H46" s="1065">
        <v>556.8</v>
      </c>
      <c r="I46" s="1655"/>
      <c r="J46" s="1663"/>
      <c r="K46" s="1194">
        <v>191</v>
      </c>
      <c r="L46" s="1195" t="s">
        <v>85</v>
      </c>
      <c r="M46" s="1189">
        <f>ПЛАН!L35+ПЛАН!N35</f>
        <v>11720</v>
      </c>
      <c r="N46" s="1174">
        <f>ПЛАН!M35+ПЛАН!O35</f>
        <v>896</v>
      </c>
      <c r="O46" s="1192">
        <v>24662</v>
      </c>
      <c r="P46" s="82">
        <v>1459.4</v>
      </c>
      <c r="Q46" s="1627"/>
      <c r="R46" s="1639"/>
      <c r="S46" s="763">
        <v>191</v>
      </c>
      <c r="T46" s="764" t="s">
        <v>85</v>
      </c>
      <c r="U46" s="1081">
        <f>ПЛАН!L35+ПЛАН!N35+ПЛАН!P35</f>
        <v>20820</v>
      </c>
      <c r="V46" s="1063">
        <f>ПЛАН!M35+ПЛАН!O35+ПЛАН!Q35</f>
        <v>1629</v>
      </c>
      <c r="W46" s="1071">
        <v>40770</v>
      </c>
      <c r="X46" s="1065">
        <v>2457.3</v>
      </c>
      <c r="Y46" s="1627"/>
      <c r="Z46" s="1639"/>
      <c r="AA46" s="763">
        <v>191</v>
      </c>
      <c r="AB46" s="764" t="s">
        <v>85</v>
      </c>
      <c r="AC46" s="1394">
        <v>30375</v>
      </c>
      <c r="AD46" s="1126">
        <v>2396.8</v>
      </c>
      <c r="AE46" s="1087">
        <v>57657</v>
      </c>
      <c r="AF46" s="1388">
        <v>4053</v>
      </c>
    </row>
    <row r="47" spans="1:32" ht="18.75" customHeight="1">
      <c r="A47" s="1627"/>
      <c r="B47" s="1638" t="s">
        <v>149</v>
      </c>
      <c r="C47" s="761">
        <v>200</v>
      </c>
      <c r="D47" s="761" t="s">
        <v>5</v>
      </c>
      <c r="E47" s="1073">
        <f>ПЛАН!L36</f>
        <v>6</v>
      </c>
      <c r="F47" s="743" t="s">
        <v>62</v>
      </c>
      <c r="G47" s="1078">
        <v>6</v>
      </c>
      <c r="H47" s="1065" t="s">
        <v>62</v>
      </c>
      <c r="I47" s="1655"/>
      <c r="J47" s="1662" t="s">
        <v>149</v>
      </c>
      <c r="K47" s="1190">
        <v>200</v>
      </c>
      <c r="L47" s="1190" t="s">
        <v>5</v>
      </c>
      <c r="M47" s="1189">
        <f>ПЛАН!L36+ПЛАН!N36</f>
        <v>6</v>
      </c>
      <c r="N47" s="810" t="s">
        <v>62</v>
      </c>
      <c r="O47" s="1191">
        <v>6</v>
      </c>
      <c r="P47" s="82" t="s">
        <v>62</v>
      </c>
      <c r="Q47" s="1627"/>
      <c r="R47" s="1638" t="s">
        <v>149</v>
      </c>
      <c r="S47" s="761">
        <v>200</v>
      </c>
      <c r="T47" s="761" t="s">
        <v>5</v>
      </c>
      <c r="U47" s="1081">
        <f>ПЛАН!L36+ПЛАН!N36+ПЛАН!P36</f>
        <v>12</v>
      </c>
      <c r="V47" s="743" t="s">
        <v>62</v>
      </c>
      <c r="W47" s="1078">
        <v>8</v>
      </c>
      <c r="X47" s="1065" t="s">
        <v>62</v>
      </c>
      <c r="Y47" s="1627"/>
      <c r="Z47" s="1638" t="s">
        <v>149</v>
      </c>
      <c r="AA47" s="761">
        <v>200</v>
      </c>
      <c r="AB47" s="761" t="s">
        <v>5</v>
      </c>
      <c r="AC47" s="1394">
        <v>48</v>
      </c>
      <c r="AD47" s="1088" t="s">
        <v>62</v>
      </c>
      <c r="AE47" s="1394">
        <v>9</v>
      </c>
      <c r="AF47" s="1388" t="s">
        <v>62</v>
      </c>
    </row>
    <row r="48" spans="1:32" ht="17.25" customHeight="1">
      <c r="A48" s="1627"/>
      <c r="B48" s="1639"/>
      <c r="C48" s="761">
        <v>201</v>
      </c>
      <c r="D48" s="761" t="s">
        <v>85</v>
      </c>
      <c r="E48" s="1073">
        <f>ПЛАН!L37</f>
        <v>990</v>
      </c>
      <c r="F48" s="1074">
        <f>ПЛАН!M37</f>
        <v>95.8</v>
      </c>
      <c r="G48" s="1071">
        <v>529</v>
      </c>
      <c r="H48" s="1065">
        <v>12.3</v>
      </c>
      <c r="I48" s="1655"/>
      <c r="J48" s="1663"/>
      <c r="K48" s="1190">
        <v>201</v>
      </c>
      <c r="L48" s="1190" t="s">
        <v>85</v>
      </c>
      <c r="M48" s="1189">
        <f>ПЛАН!L37+ПЛАН!N37</f>
        <v>990</v>
      </c>
      <c r="N48" s="1174">
        <f>ПЛАН!M37+ПЛАН!O37</f>
        <v>95.8</v>
      </c>
      <c r="O48" s="1192">
        <v>1244</v>
      </c>
      <c r="P48" s="82">
        <v>48.1</v>
      </c>
      <c r="Q48" s="1627"/>
      <c r="R48" s="1639"/>
      <c r="S48" s="761">
        <v>201</v>
      </c>
      <c r="T48" s="761" t="s">
        <v>85</v>
      </c>
      <c r="U48" s="1081">
        <f>ПЛАН!L37+ПЛАН!N37+ПЛАН!P37</f>
        <v>2010</v>
      </c>
      <c r="V48" s="1063">
        <f>ПЛАН!M37+ПЛАН!O37+ПЛАН!Q37</f>
        <v>194.6</v>
      </c>
      <c r="W48" s="1071">
        <v>1671</v>
      </c>
      <c r="X48" s="1065">
        <v>60</v>
      </c>
      <c r="Y48" s="1627"/>
      <c r="Z48" s="1639"/>
      <c r="AA48" s="761">
        <v>201</v>
      </c>
      <c r="AB48" s="761" t="s">
        <v>85</v>
      </c>
      <c r="AC48" s="1394">
        <v>8316</v>
      </c>
      <c r="AD48" s="1126">
        <v>805.1</v>
      </c>
      <c r="AE48" s="1087">
        <v>1881</v>
      </c>
      <c r="AF48" s="1388">
        <v>68.9</v>
      </c>
    </row>
    <row r="49" spans="1:32" ht="15" customHeight="1">
      <c r="A49" s="1627"/>
      <c r="B49" s="1625" t="s">
        <v>47</v>
      </c>
      <c r="C49" s="742">
        <v>210</v>
      </c>
      <c r="D49" s="737" t="s">
        <v>5</v>
      </c>
      <c r="E49" s="1073">
        <f>ПЛАН!L38</f>
        <v>0</v>
      </c>
      <c r="F49" s="743" t="s">
        <v>62</v>
      </c>
      <c r="G49" s="1078"/>
      <c r="H49" s="1065" t="s">
        <v>62</v>
      </c>
      <c r="I49" s="1655"/>
      <c r="J49" s="1653" t="s">
        <v>47</v>
      </c>
      <c r="K49" s="809">
        <v>210</v>
      </c>
      <c r="L49" s="1172" t="s">
        <v>5</v>
      </c>
      <c r="M49" s="1189">
        <f>ПЛАН!L38+ПЛАН!N38</f>
        <v>0</v>
      </c>
      <c r="N49" s="810" t="s">
        <v>62</v>
      </c>
      <c r="O49" s="1191"/>
      <c r="P49" s="82" t="s">
        <v>62</v>
      </c>
      <c r="Q49" s="1627"/>
      <c r="R49" s="1625" t="s">
        <v>47</v>
      </c>
      <c r="S49" s="742">
        <v>210</v>
      </c>
      <c r="T49" s="737" t="s">
        <v>5</v>
      </c>
      <c r="U49" s="1081">
        <f>ПЛАН!L38+ПЛАН!N38+ПЛАН!P38</f>
        <v>0</v>
      </c>
      <c r="V49" s="743" t="s">
        <v>62</v>
      </c>
      <c r="W49" s="1078"/>
      <c r="X49" s="1065" t="s">
        <v>62</v>
      </c>
      <c r="Y49" s="1627"/>
      <c r="Z49" s="1625" t="s">
        <v>47</v>
      </c>
      <c r="AA49" s="742">
        <v>210</v>
      </c>
      <c r="AB49" s="737" t="s">
        <v>5</v>
      </c>
      <c r="AC49" s="1394">
        <v>0</v>
      </c>
      <c r="AD49" s="1088" t="s">
        <v>62</v>
      </c>
      <c r="AE49" s="1394"/>
      <c r="AF49" s="1388" t="s">
        <v>62</v>
      </c>
    </row>
    <row r="50" spans="1:32" ht="15" customHeight="1">
      <c r="A50" s="1627"/>
      <c r="B50" s="1626"/>
      <c r="C50" s="742">
        <v>211</v>
      </c>
      <c r="D50" s="742" t="s">
        <v>85</v>
      </c>
      <c r="E50" s="1073">
        <f>ПЛАН!L39</f>
        <v>0</v>
      </c>
      <c r="F50" s="1074">
        <f>ПЛАН!M39</f>
        <v>0</v>
      </c>
      <c r="G50" s="1071"/>
      <c r="H50" s="1065"/>
      <c r="I50" s="1655"/>
      <c r="J50" s="1654"/>
      <c r="K50" s="809">
        <v>211</v>
      </c>
      <c r="L50" s="809" t="s">
        <v>85</v>
      </c>
      <c r="M50" s="1189">
        <f>ПЛАН!L39+ПЛАН!N39</f>
        <v>0</v>
      </c>
      <c r="N50" s="1174">
        <f>ПЛАН!M39+ПЛАН!O39</f>
        <v>0</v>
      </c>
      <c r="O50" s="1192"/>
      <c r="P50" s="82"/>
      <c r="Q50" s="1627"/>
      <c r="R50" s="1626"/>
      <c r="S50" s="742">
        <v>211</v>
      </c>
      <c r="T50" s="742" t="s">
        <v>85</v>
      </c>
      <c r="U50" s="1081">
        <f>ПЛАН!L39+ПЛАН!N39+ПЛАН!P39</f>
        <v>0</v>
      </c>
      <c r="V50" s="1063">
        <f>ПЛАН!M39+ПЛАН!O39+ПЛАН!Q39</f>
        <v>0</v>
      </c>
      <c r="W50" s="1071"/>
      <c r="X50" s="1065"/>
      <c r="Y50" s="1627"/>
      <c r="Z50" s="1626"/>
      <c r="AA50" s="742">
        <v>211</v>
      </c>
      <c r="AB50" s="742" t="s">
        <v>85</v>
      </c>
      <c r="AC50" s="1394">
        <v>0</v>
      </c>
      <c r="AD50" s="1126">
        <v>0</v>
      </c>
      <c r="AE50" s="1087"/>
      <c r="AF50" s="1388"/>
    </row>
    <row r="51" spans="1:32" ht="15" customHeight="1">
      <c r="A51" s="1627"/>
      <c r="B51" s="1625" t="s">
        <v>48</v>
      </c>
      <c r="C51" s="742">
        <v>220</v>
      </c>
      <c r="D51" s="742" t="s">
        <v>5</v>
      </c>
      <c r="E51" s="1073">
        <f>ПЛАН!L40</f>
        <v>0</v>
      </c>
      <c r="F51" s="743" t="s">
        <v>62</v>
      </c>
      <c r="G51" s="1078"/>
      <c r="H51" s="1065" t="s">
        <v>62</v>
      </c>
      <c r="I51" s="1655"/>
      <c r="J51" s="1653" t="s">
        <v>48</v>
      </c>
      <c r="K51" s="809">
        <v>220</v>
      </c>
      <c r="L51" s="809" t="s">
        <v>5</v>
      </c>
      <c r="M51" s="1189">
        <f>ПЛАН!L40+ПЛАН!N40</f>
        <v>0</v>
      </c>
      <c r="N51" s="810" t="s">
        <v>62</v>
      </c>
      <c r="O51" s="1191"/>
      <c r="P51" s="82" t="s">
        <v>62</v>
      </c>
      <c r="Q51" s="1627"/>
      <c r="R51" s="1625" t="s">
        <v>48</v>
      </c>
      <c r="S51" s="742">
        <v>220</v>
      </c>
      <c r="T51" s="742" t="s">
        <v>5</v>
      </c>
      <c r="U51" s="1081">
        <f>ПЛАН!L40+ПЛАН!N40+ПЛАН!P40</f>
        <v>0</v>
      </c>
      <c r="V51" s="743" t="s">
        <v>62</v>
      </c>
      <c r="W51" s="1078"/>
      <c r="X51" s="1065" t="s">
        <v>62</v>
      </c>
      <c r="Y51" s="1627"/>
      <c r="Z51" s="1625" t="s">
        <v>48</v>
      </c>
      <c r="AA51" s="742">
        <v>220</v>
      </c>
      <c r="AB51" s="742" t="s">
        <v>5</v>
      </c>
      <c r="AC51" s="1394">
        <v>0</v>
      </c>
      <c r="AD51" s="1088" t="s">
        <v>62</v>
      </c>
      <c r="AE51" s="1394"/>
      <c r="AF51" s="1388" t="s">
        <v>62</v>
      </c>
    </row>
    <row r="52" spans="1:32" ht="15" customHeight="1">
      <c r="A52" s="1627"/>
      <c r="B52" s="1626"/>
      <c r="C52" s="742">
        <v>221</v>
      </c>
      <c r="D52" s="742" t="s">
        <v>85</v>
      </c>
      <c r="E52" s="1073">
        <f>ПЛАН!L41</f>
        <v>0</v>
      </c>
      <c r="F52" s="1074">
        <f>ПЛАН!M41</f>
        <v>0</v>
      </c>
      <c r="G52" s="1071"/>
      <c r="H52" s="1065"/>
      <c r="I52" s="1655"/>
      <c r="J52" s="1654"/>
      <c r="K52" s="809">
        <v>221</v>
      </c>
      <c r="L52" s="809" t="s">
        <v>85</v>
      </c>
      <c r="M52" s="1189">
        <f>ПЛАН!L41+ПЛАН!N41</f>
        <v>0</v>
      </c>
      <c r="N52" s="1174">
        <f>ПЛАН!M41+ПЛАН!O41</f>
        <v>0</v>
      </c>
      <c r="O52" s="1192"/>
      <c r="P52" s="82"/>
      <c r="Q52" s="1627"/>
      <c r="R52" s="1626"/>
      <c r="S52" s="742">
        <v>221</v>
      </c>
      <c r="T52" s="742" t="s">
        <v>85</v>
      </c>
      <c r="U52" s="1081">
        <f>ПЛАН!L41+ПЛАН!N41+ПЛАН!P41</f>
        <v>0</v>
      </c>
      <c r="V52" s="1063">
        <f>ПЛАН!M41+ПЛАН!O41+ПЛАН!Q41</f>
        <v>0</v>
      </c>
      <c r="W52" s="1071"/>
      <c r="X52" s="1065"/>
      <c r="Y52" s="1627"/>
      <c r="Z52" s="1626"/>
      <c r="AA52" s="742">
        <v>221</v>
      </c>
      <c r="AB52" s="742" t="s">
        <v>85</v>
      </c>
      <c r="AC52" s="1394">
        <v>0</v>
      </c>
      <c r="AD52" s="1126">
        <v>0</v>
      </c>
      <c r="AE52" s="1087"/>
      <c r="AF52" s="1388"/>
    </row>
    <row r="53" spans="1:32" ht="15" customHeight="1">
      <c r="A53" s="1627"/>
      <c r="B53" s="1625" t="s">
        <v>362</v>
      </c>
      <c r="C53" s="762">
        <v>230</v>
      </c>
      <c r="D53" s="742" t="s">
        <v>5</v>
      </c>
      <c r="E53" s="1073">
        <f>ПЛАН!L42</f>
        <v>0</v>
      </c>
      <c r="F53" s="743" t="s">
        <v>62</v>
      </c>
      <c r="G53" s="1078"/>
      <c r="H53" s="1065" t="s">
        <v>62</v>
      </c>
      <c r="I53" s="1655"/>
      <c r="J53" s="1653" t="s">
        <v>362</v>
      </c>
      <c r="K53" s="1193">
        <v>230</v>
      </c>
      <c r="L53" s="809" t="s">
        <v>5</v>
      </c>
      <c r="M53" s="1189">
        <f>ПЛАН!L42+ПЛАН!N42</f>
        <v>0</v>
      </c>
      <c r="N53" s="810" t="s">
        <v>62</v>
      </c>
      <c r="O53" s="1191"/>
      <c r="P53" s="82" t="s">
        <v>62</v>
      </c>
      <c r="Q53" s="1627"/>
      <c r="R53" s="1625" t="s">
        <v>362</v>
      </c>
      <c r="S53" s="762">
        <v>230</v>
      </c>
      <c r="T53" s="742" t="s">
        <v>5</v>
      </c>
      <c r="U53" s="1081">
        <f>ПЛАН!L42+ПЛАН!N42+ПЛАН!P42</f>
        <v>0</v>
      </c>
      <c r="V53" s="743" t="s">
        <v>62</v>
      </c>
      <c r="W53" s="1078"/>
      <c r="X53" s="1065" t="s">
        <v>62</v>
      </c>
      <c r="Y53" s="1627"/>
      <c r="Z53" s="1625" t="s">
        <v>362</v>
      </c>
      <c r="AA53" s="762">
        <v>230</v>
      </c>
      <c r="AB53" s="742" t="s">
        <v>5</v>
      </c>
      <c r="AC53" s="1394">
        <v>0</v>
      </c>
      <c r="AD53" s="1088" t="s">
        <v>62</v>
      </c>
      <c r="AE53" s="1394"/>
      <c r="AF53" s="1388" t="s">
        <v>62</v>
      </c>
    </row>
    <row r="54" spans="1:32" ht="15" customHeight="1">
      <c r="A54" s="1627"/>
      <c r="B54" s="1626"/>
      <c r="C54" s="765">
        <v>231</v>
      </c>
      <c r="D54" s="742" t="s">
        <v>85</v>
      </c>
      <c r="E54" s="1073">
        <f>ПЛАН!L43</f>
        <v>0</v>
      </c>
      <c r="F54" s="1074">
        <f>ПЛАН!M43</f>
        <v>0</v>
      </c>
      <c r="G54" s="1071"/>
      <c r="H54" s="1065"/>
      <c r="I54" s="1655"/>
      <c r="J54" s="1654"/>
      <c r="K54" s="1196">
        <v>231</v>
      </c>
      <c r="L54" s="809" t="s">
        <v>85</v>
      </c>
      <c r="M54" s="1189">
        <f>ПЛАН!L43+ПЛАН!N43</f>
        <v>0</v>
      </c>
      <c r="N54" s="1174">
        <f>ПЛАН!M43+ПЛАН!O43</f>
        <v>0</v>
      </c>
      <c r="O54" s="1192"/>
      <c r="P54" s="82"/>
      <c r="Q54" s="1627"/>
      <c r="R54" s="1626"/>
      <c r="S54" s="765">
        <v>231</v>
      </c>
      <c r="T54" s="742" t="s">
        <v>85</v>
      </c>
      <c r="U54" s="1081">
        <f>ПЛАН!L43+ПЛАН!N43+ПЛАН!P43</f>
        <v>0</v>
      </c>
      <c r="V54" s="1063">
        <f>ПЛАН!M43+ПЛАН!O43+ПЛАН!Q43</f>
        <v>0</v>
      </c>
      <c r="W54" s="1071"/>
      <c r="X54" s="1065"/>
      <c r="Y54" s="1627"/>
      <c r="Z54" s="1626"/>
      <c r="AA54" s="765">
        <v>231</v>
      </c>
      <c r="AB54" s="742" t="s">
        <v>85</v>
      </c>
      <c r="AC54" s="1394">
        <v>0</v>
      </c>
      <c r="AD54" s="1126">
        <v>0</v>
      </c>
      <c r="AE54" s="1087"/>
      <c r="AF54" s="1388"/>
    </row>
    <row r="55" spans="1:32" ht="15" customHeight="1">
      <c r="A55" s="1627"/>
      <c r="B55" s="1625" t="s">
        <v>363</v>
      </c>
      <c r="C55" s="765">
        <v>240</v>
      </c>
      <c r="D55" s="742" t="s">
        <v>5</v>
      </c>
      <c r="E55" s="1073">
        <f>ПЛАН!L44</f>
        <v>0</v>
      </c>
      <c r="F55" s="743" t="s">
        <v>62</v>
      </c>
      <c r="G55" s="1079"/>
      <c r="H55" s="1076" t="s">
        <v>62</v>
      </c>
      <c r="I55" s="1655"/>
      <c r="J55" s="1653" t="s">
        <v>363</v>
      </c>
      <c r="K55" s="1196">
        <v>240</v>
      </c>
      <c r="L55" s="809" t="s">
        <v>5</v>
      </c>
      <c r="M55" s="1189">
        <f>ПЛАН!L44+ПЛАН!N44</f>
        <v>0</v>
      </c>
      <c r="N55" s="810" t="s">
        <v>62</v>
      </c>
      <c r="O55" s="1197"/>
      <c r="P55" s="646" t="s">
        <v>62</v>
      </c>
      <c r="Q55" s="1627"/>
      <c r="R55" s="1625" t="s">
        <v>363</v>
      </c>
      <c r="S55" s="765">
        <v>240</v>
      </c>
      <c r="T55" s="742" t="s">
        <v>5</v>
      </c>
      <c r="U55" s="1081">
        <f>ПЛАН!L44+ПЛАН!N44+ПЛАН!P44</f>
        <v>0</v>
      </c>
      <c r="V55" s="743" t="s">
        <v>62</v>
      </c>
      <c r="W55" s="1079"/>
      <c r="X55" s="1076" t="s">
        <v>62</v>
      </c>
      <c r="Y55" s="1627"/>
      <c r="Z55" s="1625" t="s">
        <v>363</v>
      </c>
      <c r="AA55" s="765">
        <v>240</v>
      </c>
      <c r="AB55" s="742" t="s">
        <v>5</v>
      </c>
      <c r="AC55" s="1394">
        <v>0</v>
      </c>
      <c r="AD55" s="1088" t="s">
        <v>62</v>
      </c>
      <c r="AE55" s="1386"/>
      <c r="AF55" s="1389" t="s">
        <v>62</v>
      </c>
    </row>
    <row r="56" spans="1:32" ht="15" customHeight="1">
      <c r="A56" s="1627"/>
      <c r="B56" s="1626"/>
      <c r="C56" s="765">
        <v>241</v>
      </c>
      <c r="D56" s="742" t="s">
        <v>85</v>
      </c>
      <c r="E56" s="1073">
        <f>ПЛАН!L45</f>
        <v>0</v>
      </c>
      <c r="F56" s="1074">
        <f>ПЛАН!M45</f>
        <v>0</v>
      </c>
      <c r="G56" s="1079"/>
      <c r="H56" s="1076"/>
      <c r="I56" s="1655"/>
      <c r="J56" s="1654"/>
      <c r="K56" s="1196">
        <v>241</v>
      </c>
      <c r="L56" s="809" t="s">
        <v>85</v>
      </c>
      <c r="M56" s="1189">
        <f>ПЛАН!L45+ПЛАН!N45</f>
        <v>0</v>
      </c>
      <c r="N56" s="1174">
        <f>ПЛАН!M45+ПЛАН!O45</f>
        <v>0</v>
      </c>
      <c r="O56" s="1197"/>
      <c r="P56" s="646"/>
      <c r="Q56" s="1627"/>
      <c r="R56" s="1626"/>
      <c r="S56" s="765">
        <v>241</v>
      </c>
      <c r="T56" s="742" t="s">
        <v>85</v>
      </c>
      <c r="U56" s="1081">
        <f>ПЛАН!L45+ПЛАН!N45+ПЛАН!P45</f>
        <v>0</v>
      </c>
      <c r="V56" s="1063">
        <f>ПЛАН!M45+ПЛАН!O45+ПЛАН!Q45</f>
        <v>0</v>
      </c>
      <c r="W56" s="1079"/>
      <c r="X56" s="1076"/>
      <c r="Y56" s="1627"/>
      <c r="Z56" s="1626"/>
      <c r="AA56" s="765">
        <v>241</v>
      </c>
      <c r="AB56" s="742" t="s">
        <v>85</v>
      </c>
      <c r="AC56" s="1394">
        <v>0</v>
      </c>
      <c r="AD56" s="1126">
        <v>0</v>
      </c>
      <c r="AE56" s="1386"/>
      <c r="AF56" s="1389"/>
    </row>
    <row r="57" spans="1:32" ht="20.25" customHeight="1">
      <c r="A57" s="1627"/>
      <c r="B57" s="1640" t="s">
        <v>67</v>
      </c>
      <c r="C57" s="742">
        <v>250</v>
      </c>
      <c r="D57" s="742" t="s">
        <v>5</v>
      </c>
      <c r="E57" s="1073">
        <f>ПЛАН!L46</f>
        <v>0</v>
      </c>
      <c r="F57" s="743" t="s">
        <v>62</v>
      </c>
      <c r="G57" s="1071">
        <v>2</v>
      </c>
      <c r="H57" s="1065" t="s">
        <v>62</v>
      </c>
      <c r="I57" s="1655"/>
      <c r="J57" s="1664" t="s">
        <v>67</v>
      </c>
      <c r="K57" s="809">
        <v>250</v>
      </c>
      <c r="L57" s="809" t="s">
        <v>5</v>
      </c>
      <c r="M57" s="1189">
        <f>ПЛАН!L46+ПЛАН!N46</f>
        <v>6</v>
      </c>
      <c r="N57" s="810" t="s">
        <v>62</v>
      </c>
      <c r="O57" s="1192">
        <v>3</v>
      </c>
      <c r="P57" s="82" t="s">
        <v>62</v>
      </c>
      <c r="Q57" s="1627"/>
      <c r="R57" s="1640" t="s">
        <v>67</v>
      </c>
      <c r="S57" s="742">
        <v>250</v>
      </c>
      <c r="T57" s="742" t="s">
        <v>5</v>
      </c>
      <c r="U57" s="1081">
        <f>ПЛАН!L46+ПЛАН!N46+ПЛАН!P46</f>
        <v>13</v>
      </c>
      <c r="V57" s="743" t="s">
        <v>62</v>
      </c>
      <c r="W57" s="1071">
        <v>3</v>
      </c>
      <c r="X57" s="1065" t="s">
        <v>62</v>
      </c>
      <c r="Y57" s="1627"/>
      <c r="Z57" s="1640" t="s">
        <v>67</v>
      </c>
      <c r="AA57" s="742">
        <v>250</v>
      </c>
      <c r="AB57" s="742" t="s">
        <v>5</v>
      </c>
      <c r="AC57" s="1394">
        <v>13</v>
      </c>
      <c r="AD57" s="1088" t="s">
        <v>62</v>
      </c>
      <c r="AE57" s="1087">
        <v>14</v>
      </c>
      <c r="AF57" s="1388"/>
    </row>
    <row r="58" spans="1:32" ht="17.25" customHeight="1">
      <c r="A58" s="1627"/>
      <c r="B58" s="1640"/>
      <c r="C58" s="742">
        <v>251</v>
      </c>
      <c r="D58" s="742" t="s">
        <v>85</v>
      </c>
      <c r="E58" s="1073">
        <f>ПЛАН!L47</f>
        <v>0</v>
      </c>
      <c r="F58" s="1074">
        <f>ПЛАН!M47</f>
        <v>0</v>
      </c>
      <c r="G58" s="1071">
        <v>61</v>
      </c>
      <c r="H58" s="1065">
        <v>5.6</v>
      </c>
      <c r="I58" s="1655"/>
      <c r="J58" s="1664"/>
      <c r="K58" s="809">
        <v>251</v>
      </c>
      <c r="L58" s="809" t="s">
        <v>85</v>
      </c>
      <c r="M58" s="1189">
        <f>ПЛАН!L47+ПЛАН!N47</f>
        <v>148</v>
      </c>
      <c r="N58" s="1174">
        <f>ПЛАН!M47+ПЛАН!O47</f>
        <v>13.6</v>
      </c>
      <c r="O58" s="1192">
        <v>121</v>
      </c>
      <c r="P58" s="82">
        <v>9.8</v>
      </c>
      <c r="Q58" s="1627"/>
      <c r="R58" s="1640"/>
      <c r="S58" s="742">
        <v>251</v>
      </c>
      <c r="T58" s="742" t="s">
        <v>85</v>
      </c>
      <c r="U58" s="1081">
        <f>ПЛАН!L47+ПЛАН!N47+ПЛАН!P47</f>
        <v>320</v>
      </c>
      <c r="V58" s="1063">
        <f>ПЛАН!M47+ПЛАН!O47+ПЛАН!Q47</f>
        <v>29.4</v>
      </c>
      <c r="W58" s="1071">
        <v>159</v>
      </c>
      <c r="X58" s="1065">
        <v>13</v>
      </c>
      <c r="Y58" s="1627"/>
      <c r="Z58" s="1640"/>
      <c r="AA58" s="742">
        <v>251</v>
      </c>
      <c r="AB58" s="742" t="s">
        <v>85</v>
      </c>
      <c r="AC58" s="1394">
        <v>320</v>
      </c>
      <c r="AD58" s="1126">
        <v>29.4</v>
      </c>
      <c r="AE58" s="1087">
        <v>738</v>
      </c>
      <c r="AF58" s="1388">
        <v>66.5</v>
      </c>
    </row>
    <row r="59" spans="1:32" ht="17.25" customHeight="1">
      <c r="A59" s="1627"/>
      <c r="B59" s="1625" t="s">
        <v>68</v>
      </c>
      <c r="C59" s="742">
        <v>260</v>
      </c>
      <c r="D59" s="742" t="s">
        <v>5</v>
      </c>
      <c r="E59" s="1073">
        <f>ПЛАН!L48</f>
        <v>0</v>
      </c>
      <c r="F59" s="743" t="s">
        <v>62</v>
      </c>
      <c r="G59" s="1079"/>
      <c r="H59" s="1076" t="s">
        <v>62</v>
      </c>
      <c r="I59" s="1655"/>
      <c r="J59" s="1653" t="s">
        <v>68</v>
      </c>
      <c r="K59" s="809">
        <v>260</v>
      </c>
      <c r="L59" s="809" t="s">
        <v>5</v>
      </c>
      <c r="M59" s="1189">
        <f>ПЛАН!L48+ПЛАН!N48</f>
        <v>118</v>
      </c>
      <c r="N59" s="810" t="s">
        <v>62</v>
      </c>
      <c r="O59" s="1197">
        <v>84</v>
      </c>
      <c r="P59" s="646" t="s">
        <v>62</v>
      </c>
      <c r="Q59" s="1627"/>
      <c r="R59" s="1625" t="s">
        <v>68</v>
      </c>
      <c r="S59" s="742">
        <v>260</v>
      </c>
      <c r="T59" s="742" t="s">
        <v>5</v>
      </c>
      <c r="U59" s="1081">
        <f>ПЛАН!L48+ПЛАН!N48+ПЛАН!P48</f>
        <v>237</v>
      </c>
      <c r="V59" s="743" t="s">
        <v>62</v>
      </c>
      <c r="W59" s="1079">
        <v>202</v>
      </c>
      <c r="X59" s="1076" t="s">
        <v>62</v>
      </c>
      <c r="Y59" s="1627"/>
      <c r="Z59" s="1625" t="s">
        <v>68</v>
      </c>
      <c r="AA59" s="742">
        <v>260</v>
      </c>
      <c r="AB59" s="742" t="s">
        <v>5</v>
      </c>
      <c r="AC59" s="1394">
        <v>237</v>
      </c>
      <c r="AD59" s="1088" t="s">
        <v>62</v>
      </c>
      <c r="AE59" s="1386">
        <v>270</v>
      </c>
      <c r="AF59" s="1389"/>
    </row>
    <row r="60" spans="1:32" ht="20.25" customHeight="1">
      <c r="A60" s="1624"/>
      <c r="B60" s="1626"/>
      <c r="C60" s="762">
        <v>261</v>
      </c>
      <c r="D60" s="742" t="s">
        <v>85</v>
      </c>
      <c r="E60" s="1073">
        <f>ПЛАН!L49</f>
        <v>0</v>
      </c>
      <c r="F60" s="1074">
        <f>ПЛАН!M49</f>
        <v>0</v>
      </c>
      <c r="G60" s="1079">
        <v>13</v>
      </c>
      <c r="H60" s="1076">
        <v>1</v>
      </c>
      <c r="I60" s="1652"/>
      <c r="J60" s="1654"/>
      <c r="K60" s="1193">
        <v>261</v>
      </c>
      <c r="L60" s="809" t="s">
        <v>85</v>
      </c>
      <c r="M60" s="1189">
        <f>ПЛАН!L49+ПЛАН!N49</f>
        <v>590</v>
      </c>
      <c r="N60" s="1174">
        <f>ПЛАН!M49+ПЛАН!O49</f>
        <v>34.2</v>
      </c>
      <c r="O60" s="1197">
        <v>553</v>
      </c>
      <c r="P60" s="646">
        <v>48.8</v>
      </c>
      <c r="Q60" s="1624"/>
      <c r="R60" s="1626"/>
      <c r="S60" s="762">
        <v>261</v>
      </c>
      <c r="T60" s="742" t="s">
        <v>85</v>
      </c>
      <c r="U60" s="1081">
        <f>ПЛАН!L49+ПЛАН!N49+ПЛАН!P49</f>
        <v>1185</v>
      </c>
      <c r="V60" s="1063">
        <f>ПЛАН!M49+ПЛАН!O49+ПЛАН!Q49</f>
        <v>68.7</v>
      </c>
      <c r="W60" s="1079">
        <v>1504</v>
      </c>
      <c r="X60" s="1076">
        <v>110</v>
      </c>
      <c r="Y60" s="1624"/>
      <c r="Z60" s="1626"/>
      <c r="AA60" s="762">
        <v>261</v>
      </c>
      <c r="AB60" s="742" t="s">
        <v>85</v>
      </c>
      <c r="AC60" s="1394">
        <v>1185</v>
      </c>
      <c r="AD60" s="1126">
        <v>68.7</v>
      </c>
      <c r="AE60" s="1386">
        <v>2214</v>
      </c>
      <c r="AF60" s="1389">
        <v>153.8</v>
      </c>
    </row>
    <row r="61" spans="1:32" ht="15" customHeight="1">
      <c r="A61" s="1623">
        <v>3</v>
      </c>
      <c r="B61" s="1625" t="s">
        <v>60</v>
      </c>
      <c r="C61" s="742">
        <v>270</v>
      </c>
      <c r="D61" s="742" t="s">
        <v>5</v>
      </c>
      <c r="E61" s="1073">
        <f>ПЛАН!L50</f>
        <v>0</v>
      </c>
      <c r="F61" s="743" t="s">
        <v>62</v>
      </c>
      <c r="G61" s="1079"/>
      <c r="H61" s="1076" t="s">
        <v>62</v>
      </c>
      <c r="I61" s="1651">
        <v>3</v>
      </c>
      <c r="J61" s="1653" t="s">
        <v>60</v>
      </c>
      <c r="K61" s="809">
        <v>270</v>
      </c>
      <c r="L61" s="809" t="s">
        <v>5</v>
      </c>
      <c r="M61" s="1189">
        <f>ПЛАН!L50+ПЛАН!N50</f>
        <v>0</v>
      </c>
      <c r="N61" s="810" t="s">
        <v>62</v>
      </c>
      <c r="O61" s="1197"/>
      <c r="P61" s="646" t="s">
        <v>62</v>
      </c>
      <c r="Q61" s="1623">
        <v>3</v>
      </c>
      <c r="R61" s="1625" t="s">
        <v>60</v>
      </c>
      <c r="S61" s="742">
        <v>270</v>
      </c>
      <c r="T61" s="742" t="s">
        <v>5</v>
      </c>
      <c r="U61" s="1081">
        <f>ПЛАН!L50+ПЛАН!N50+ПЛАН!P50</f>
        <v>0</v>
      </c>
      <c r="V61" s="743" t="s">
        <v>62</v>
      </c>
      <c r="W61" s="1079"/>
      <c r="X61" s="1076" t="s">
        <v>62</v>
      </c>
      <c r="Y61" s="1623">
        <v>3</v>
      </c>
      <c r="Z61" s="1625" t="s">
        <v>60</v>
      </c>
      <c r="AA61" s="742">
        <v>270</v>
      </c>
      <c r="AB61" s="742" t="s">
        <v>5</v>
      </c>
      <c r="AC61" s="1394">
        <v>0</v>
      </c>
      <c r="AD61" s="1088" t="s">
        <v>62</v>
      </c>
      <c r="AE61" s="1386"/>
      <c r="AF61" s="1389" t="s">
        <v>62</v>
      </c>
    </row>
    <row r="62" spans="1:32" ht="15" customHeight="1">
      <c r="A62" s="1624"/>
      <c r="B62" s="1626"/>
      <c r="C62" s="742">
        <v>271</v>
      </c>
      <c r="D62" s="742" t="s">
        <v>85</v>
      </c>
      <c r="E62" s="1073">
        <f>ПЛАН!L51</f>
        <v>0</v>
      </c>
      <c r="F62" s="1074">
        <f>ПЛАН!M51</f>
        <v>0</v>
      </c>
      <c r="G62" s="1079"/>
      <c r="H62" s="1076"/>
      <c r="I62" s="1652"/>
      <c r="J62" s="1654"/>
      <c r="K62" s="809">
        <v>271</v>
      </c>
      <c r="L62" s="809" t="s">
        <v>85</v>
      </c>
      <c r="M62" s="1189">
        <f>ПЛАН!L51+ПЛАН!N51</f>
        <v>0</v>
      </c>
      <c r="N62" s="1174">
        <f>ПЛАН!M51+ПЛАН!O51</f>
        <v>0</v>
      </c>
      <c r="O62" s="1197"/>
      <c r="P62" s="646"/>
      <c r="Q62" s="1624"/>
      <c r="R62" s="1626"/>
      <c r="S62" s="742">
        <v>271</v>
      </c>
      <c r="T62" s="742" t="s">
        <v>85</v>
      </c>
      <c r="U62" s="1081">
        <f>ПЛАН!L51+ПЛАН!N51+ПЛАН!P51</f>
        <v>0</v>
      </c>
      <c r="V62" s="1063">
        <f>ПЛАН!M51+ПЛАН!O51+ПЛАН!Q51</f>
        <v>0</v>
      </c>
      <c r="W62" s="1079"/>
      <c r="X62" s="1076"/>
      <c r="Y62" s="1624"/>
      <c r="Z62" s="1626"/>
      <c r="AA62" s="742">
        <v>271</v>
      </c>
      <c r="AB62" s="742" t="s">
        <v>85</v>
      </c>
      <c r="AC62" s="1394">
        <v>0</v>
      </c>
      <c r="AD62" s="1126">
        <v>0</v>
      </c>
      <c r="AE62" s="1386"/>
      <c r="AF62" s="1389"/>
    </row>
    <row r="63" spans="1:32" ht="15" customHeight="1">
      <c r="A63" s="768">
        <v>4</v>
      </c>
      <c r="B63" s="741" t="s">
        <v>12</v>
      </c>
      <c r="C63" s="742">
        <v>280</v>
      </c>
      <c r="D63" s="742" t="s">
        <v>9</v>
      </c>
      <c r="E63" s="1071" t="s">
        <v>62</v>
      </c>
      <c r="F63" s="1074">
        <f>ПЛАН!M52</f>
        <v>0</v>
      </c>
      <c r="G63" s="1079" t="s">
        <v>62</v>
      </c>
      <c r="H63" s="1076"/>
      <c r="I63" s="1198">
        <v>4</v>
      </c>
      <c r="J63" s="1175" t="s">
        <v>12</v>
      </c>
      <c r="K63" s="809">
        <v>280</v>
      </c>
      <c r="L63" s="809" t="s">
        <v>9</v>
      </c>
      <c r="M63" s="1192" t="s">
        <v>62</v>
      </c>
      <c r="N63" s="1174">
        <f>ПЛАН!M52+ПЛАН!O52</f>
        <v>0</v>
      </c>
      <c r="O63" s="1197" t="s">
        <v>62</v>
      </c>
      <c r="P63" s="646"/>
      <c r="Q63" s="768">
        <v>4</v>
      </c>
      <c r="R63" s="741" t="s">
        <v>12</v>
      </c>
      <c r="S63" s="742">
        <v>280</v>
      </c>
      <c r="T63" s="742" t="s">
        <v>9</v>
      </c>
      <c r="U63" s="1071" t="s">
        <v>62</v>
      </c>
      <c r="V63" s="1063">
        <f>ПЛАН!M52+ПЛАН!O52+ПЛАН!Q52</f>
        <v>0</v>
      </c>
      <c r="W63" s="1079" t="s">
        <v>62</v>
      </c>
      <c r="X63" s="1076"/>
      <c r="Y63" s="768">
        <v>4</v>
      </c>
      <c r="Z63" s="741" t="s">
        <v>12</v>
      </c>
      <c r="AA63" s="742">
        <v>280</v>
      </c>
      <c r="AB63" s="742" t="s">
        <v>9</v>
      </c>
      <c r="AC63" s="1087" t="s">
        <v>62</v>
      </c>
      <c r="AD63" s="1126">
        <v>0</v>
      </c>
      <c r="AE63" s="1386" t="s">
        <v>62</v>
      </c>
      <c r="AF63" s="1389"/>
    </row>
    <row r="64" spans="1:32" ht="21" customHeight="1">
      <c r="A64" s="769"/>
      <c r="B64" s="1143" t="s">
        <v>364</v>
      </c>
      <c r="C64" s="771">
        <v>290</v>
      </c>
      <c r="D64" s="764" t="s">
        <v>9</v>
      </c>
      <c r="E64" s="1072" t="s">
        <v>62</v>
      </c>
      <c r="F64" s="1082">
        <f>ПЛАН!M53</f>
        <v>766.8</v>
      </c>
      <c r="G64" s="1080" t="s">
        <v>62</v>
      </c>
      <c r="H64" s="1068">
        <f>H32+H42+H62+H63</f>
        <v>641.4999999999999</v>
      </c>
      <c r="I64" s="903"/>
      <c r="J64" s="770" t="s">
        <v>364</v>
      </c>
      <c r="K64" s="1159">
        <v>290</v>
      </c>
      <c r="L64" s="1195" t="s">
        <v>9</v>
      </c>
      <c r="M64" s="1199" t="s">
        <v>62</v>
      </c>
      <c r="N64" s="1184">
        <f>ПЛАН!M53+ПЛАН!O53</f>
        <v>1214.3</v>
      </c>
      <c r="O64" s="1200" t="s">
        <v>62</v>
      </c>
      <c r="P64" s="1185">
        <f>P32+P42+P62+P63</f>
        <v>1783.3999999999999</v>
      </c>
      <c r="Q64" s="769"/>
      <c r="R64" s="770" t="s">
        <v>364</v>
      </c>
      <c r="S64" s="771">
        <v>290</v>
      </c>
      <c r="T64" s="764" t="s">
        <v>9</v>
      </c>
      <c r="U64" s="1072" t="s">
        <v>62</v>
      </c>
      <c r="V64" s="1069">
        <f>ПЛАН!M53+ПЛАН!O53+ПЛАН!Q53</f>
        <v>2277.3999999999996</v>
      </c>
      <c r="W64" s="1080" t="s">
        <v>62</v>
      </c>
      <c r="X64" s="1068">
        <f>X32+X42+X62+X63</f>
        <v>3071.9</v>
      </c>
      <c r="Y64" s="1344"/>
      <c r="Z64" s="1345" t="s">
        <v>364</v>
      </c>
      <c r="AA64" s="1346">
        <v>290</v>
      </c>
      <c r="AB64" s="1347" t="s">
        <v>9</v>
      </c>
      <c r="AC64" s="1395" t="s">
        <v>62</v>
      </c>
      <c r="AD64" s="1390">
        <v>3732.7</v>
      </c>
      <c r="AE64" s="1396" t="s">
        <v>62</v>
      </c>
      <c r="AF64" s="1391">
        <v>4843.8</v>
      </c>
    </row>
    <row r="65" spans="1:32" ht="18" customHeight="1">
      <c r="A65" s="772"/>
      <c r="B65" s="1634" t="s">
        <v>51</v>
      </c>
      <c r="C65" s="742">
        <v>300</v>
      </c>
      <c r="D65" s="761" t="s">
        <v>5</v>
      </c>
      <c r="E65" s="1073">
        <f>ПЛАН!L54</f>
        <v>0</v>
      </c>
      <c r="F65" s="743" t="s">
        <v>62</v>
      </c>
      <c r="G65" s="1071"/>
      <c r="H65" s="1065" t="s">
        <v>62</v>
      </c>
      <c r="I65" s="1201"/>
      <c r="J65" s="1658" t="s">
        <v>51</v>
      </c>
      <c r="K65" s="809">
        <v>300</v>
      </c>
      <c r="L65" s="1190" t="s">
        <v>5</v>
      </c>
      <c r="M65" s="1189">
        <f>ПЛАН!L54+ПЛАН!N54</f>
        <v>0</v>
      </c>
      <c r="N65" s="810" t="s">
        <v>62</v>
      </c>
      <c r="O65" s="1192"/>
      <c r="P65" s="82" t="s">
        <v>62</v>
      </c>
      <c r="Q65" s="772"/>
      <c r="R65" s="1634" t="s">
        <v>51</v>
      </c>
      <c r="S65" s="742">
        <v>300</v>
      </c>
      <c r="T65" s="761" t="s">
        <v>5</v>
      </c>
      <c r="U65" s="1081">
        <f>ПЛАН!L54+ПЛАН!N54+ПЛАН!P54</f>
        <v>0</v>
      </c>
      <c r="V65" s="743" t="s">
        <v>62</v>
      </c>
      <c r="W65" s="1071"/>
      <c r="X65" s="1065" t="s">
        <v>62</v>
      </c>
      <c r="Y65" s="772"/>
      <c r="Z65" s="1634" t="s">
        <v>51</v>
      </c>
      <c r="AA65" s="742">
        <v>300</v>
      </c>
      <c r="AB65" s="761" t="s">
        <v>5</v>
      </c>
      <c r="AC65" s="1394">
        <v>0</v>
      </c>
      <c r="AD65" s="1088" t="s">
        <v>62</v>
      </c>
      <c r="AE65" s="1087"/>
      <c r="AF65" s="1388" t="s">
        <v>62</v>
      </c>
    </row>
    <row r="66" spans="1:32" ht="19.5" customHeight="1">
      <c r="A66" s="773"/>
      <c r="B66" s="1635"/>
      <c r="C66" s="742">
        <v>301</v>
      </c>
      <c r="D66" s="761" t="s">
        <v>85</v>
      </c>
      <c r="E66" s="1073">
        <f>ПЛАН!L55</f>
        <v>0</v>
      </c>
      <c r="F66" s="1074">
        <f>ПЛАН!M55</f>
        <v>0</v>
      </c>
      <c r="G66" s="1071"/>
      <c r="H66" s="1065"/>
      <c r="I66" s="649"/>
      <c r="J66" s="1659"/>
      <c r="K66" s="809">
        <v>301</v>
      </c>
      <c r="L66" s="1190" t="s">
        <v>85</v>
      </c>
      <c r="M66" s="1189">
        <f>ПЛАН!L55+ПЛАН!N55</f>
        <v>0</v>
      </c>
      <c r="N66" s="1174">
        <f>ПЛАН!M55+ПЛАН!O55</f>
        <v>0</v>
      </c>
      <c r="O66" s="1192"/>
      <c r="P66" s="82"/>
      <c r="Q66" s="773"/>
      <c r="R66" s="1635"/>
      <c r="S66" s="742">
        <v>301</v>
      </c>
      <c r="T66" s="761" t="s">
        <v>85</v>
      </c>
      <c r="U66" s="1081">
        <f>ПЛАН!L55+ПЛАН!N55+ПЛАН!P55</f>
        <v>0</v>
      </c>
      <c r="V66" s="1063">
        <f>ПЛАН!M55+ПЛАН!O55+ПЛАН!Q55</f>
        <v>0</v>
      </c>
      <c r="W66" s="1071"/>
      <c r="X66" s="1065"/>
      <c r="Y66" s="773"/>
      <c r="Z66" s="1635"/>
      <c r="AA66" s="742">
        <v>301</v>
      </c>
      <c r="AB66" s="761" t="s">
        <v>85</v>
      </c>
      <c r="AC66" s="1394">
        <v>0</v>
      </c>
      <c r="AD66" s="1126">
        <v>0</v>
      </c>
      <c r="AE66" s="1087"/>
      <c r="AF66" s="1388"/>
    </row>
    <row r="67" spans="1:33" ht="22.5" customHeight="1">
      <c r="A67" s="774"/>
      <c r="B67" s="751" t="s">
        <v>365</v>
      </c>
      <c r="C67" s="775"/>
      <c r="D67" s="775"/>
      <c r="E67" s="775"/>
      <c r="F67" s="775"/>
      <c r="G67" s="775"/>
      <c r="H67" s="776"/>
      <c r="I67" s="876"/>
      <c r="J67" s="751" t="s">
        <v>547</v>
      </c>
      <c r="K67" s="775"/>
      <c r="L67" s="775"/>
      <c r="M67" s="775"/>
      <c r="N67" s="775"/>
      <c r="O67" s="775"/>
      <c r="P67" s="776"/>
      <c r="Q67" s="774"/>
      <c r="R67" s="751" t="s">
        <v>365</v>
      </c>
      <c r="S67" s="775"/>
      <c r="T67" s="775"/>
      <c r="U67" s="775"/>
      <c r="V67" s="775"/>
      <c r="W67" s="775"/>
      <c r="X67" s="776"/>
      <c r="Y67" s="774"/>
      <c r="Z67" s="751" t="s">
        <v>365</v>
      </c>
      <c r="AA67" s="775"/>
      <c r="AB67" s="775"/>
      <c r="AC67" s="1397"/>
      <c r="AD67" s="1397"/>
      <c r="AE67" s="1397"/>
      <c r="AF67" s="1398"/>
      <c r="AG67" s="1481"/>
    </row>
    <row r="68" spans="1:33" ht="34.5" customHeight="1">
      <c r="A68" s="777">
        <v>1</v>
      </c>
      <c r="B68" s="778" t="s">
        <v>52</v>
      </c>
      <c r="C68" s="737">
        <v>310</v>
      </c>
      <c r="D68" s="737" t="s">
        <v>5</v>
      </c>
      <c r="E68" s="1073">
        <f>ПЛАН!L57</f>
        <v>376</v>
      </c>
      <c r="F68" s="1074">
        <f>ПЛАН!M57</f>
        <v>2.8</v>
      </c>
      <c r="G68" s="1083">
        <v>546</v>
      </c>
      <c r="H68" s="1064">
        <v>4.1</v>
      </c>
      <c r="I68" s="896">
        <v>1</v>
      </c>
      <c r="J68" s="1202" t="s">
        <v>52</v>
      </c>
      <c r="K68" s="1172">
        <v>310</v>
      </c>
      <c r="L68" s="1172" t="s">
        <v>5</v>
      </c>
      <c r="M68" s="1189">
        <f>ПЛАН!L57+ПЛАН!N57</f>
        <v>680</v>
      </c>
      <c r="N68" s="1174">
        <f>ПЛАН!M57+ПЛАН!O57</f>
        <v>5.699999999999999</v>
      </c>
      <c r="O68" s="1497">
        <v>1404</v>
      </c>
      <c r="P68" s="648">
        <v>9.5</v>
      </c>
      <c r="Q68" s="777">
        <v>1</v>
      </c>
      <c r="R68" s="778" t="s">
        <v>52</v>
      </c>
      <c r="S68" s="737">
        <v>310</v>
      </c>
      <c r="T68" s="737" t="s">
        <v>5</v>
      </c>
      <c r="U68" s="1081">
        <f>ПЛАН!L57+ПЛАН!N57+ПЛАН!P57</f>
        <v>1339</v>
      </c>
      <c r="V68" s="1063">
        <f>ПЛАН!M57+ПЛАН!O57+ПЛАН!Q57</f>
        <v>10.899999999999999</v>
      </c>
      <c r="W68" s="1083">
        <v>2121</v>
      </c>
      <c r="X68" s="1064">
        <v>14.4</v>
      </c>
      <c r="Y68" s="777">
        <v>1</v>
      </c>
      <c r="Z68" s="778" t="s">
        <v>52</v>
      </c>
      <c r="AA68" s="737">
        <v>310</v>
      </c>
      <c r="AB68" s="737" t="s">
        <v>5</v>
      </c>
      <c r="AC68" s="1394">
        <v>1778</v>
      </c>
      <c r="AD68" s="1126">
        <v>14.399999999999999</v>
      </c>
      <c r="AE68" s="1399">
        <v>2529</v>
      </c>
      <c r="AF68" s="1384">
        <v>17.1</v>
      </c>
      <c r="AG68" s="1482"/>
    </row>
    <row r="69" spans="1:33" ht="30.75" customHeight="1">
      <c r="A69" s="734">
        <v>2</v>
      </c>
      <c r="B69" s="779" t="s">
        <v>70</v>
      </c>
      <c r="C69" s="737">
        <v>320</v>
      </c>
      <c r="D69" s="737" t="s">
        <v>5</v>
      </c>
      <c r="E69" s="1073">
        <f>ПЛАН!L58</f>
        <v>0</v>
      </c>
      <c r="F69" s="1074">
        <f>ПЛАН!M58</f>
        <v>0</v>
      </c>
      <c r="G69" s="1078"/>
      <c r="H69" s="1064"/>
      <c r="I69" s="871">
        <v>2</v>
      </c>
      <c r="J69" s="1203" t="s">
        <v>70</v>
      </c>
      <c r="K69" s="1172">
        <v>320</v>
      </c>
      <c r="L69" s="1172" t="s">
        <v>5</v>
      </c>
      <c r="M69" s="1189">
        <f>ПЛАН!L58+ПЛАН!N58</f>
        <v>0</v>
      </c>
      <c r="N69" s="1174">
        <f>ПЛАН!M58+ПЛАН!O58</f>
        <v>0</v>
      </c>
      <c r="O69" s="1191"/>
      <c r="P69" s="648"/>
      <c r="Q69" s="734">
        <v>2</v>
      </c>
      <c r="R69" s="779" t="s">
        <v>70</v>
      </c>
      <c r="S69" s="737">
        <v>320</v>
      </c>
      <c r="T69" s="737" t="s">
        <v>5</v>
      </c>
      <c r="U69" s="1081">
        <f>ПЛАН!L58+ПЛАН!N58+ПЛАН!P58</f>
        <v>0</v>
      </c>
      <c r="V69" s="1063">
        <f>ПЛАН!M58+ПЛАН!O58+ПЛАН!Q58</f>
        <v>0</v>
      </c>
      <c r="W69" s="1078"/>
      <c r="X69" s="1064"/>
      <c r="Y69" s="734">
        <v>2</v>
      </c>
      <c r="Z69" s="779" t="s">
        <v>70</v>
      </c>
      <c r="AA69" s="737">
        <v>320</v>
      </c>
      <c r="AB69" s="737" t="s">
        <v>5</v>
      </c>
      <c r="AC69" s="1394">
        <v>0</v>
      </c>
      <c r="AD69" s="1126">
        <v>0</v>
      </c>
      <c r="AE69" s="1394"/>
      <c r="AF69" s="1384"/>
      <c r="AG69" s="1482"/>
    </row>
    <row r="70" spans="1:33" ht="17.25" customHeight="1">
      <c r="A70" s="740">
        <v>3</v>
      </c>
      <c r="B70" s="780" t="s">
        <v>13</v>
      </c>
      <c r="C70" s="742">
        <v>330</v>
      </c>
      <c r="D70" s="742" t="s">
        <v>85</v>
      </c>
      <c r="E70" s="1073">
        <f>ПЛАН!L59</f>
        <v>8120</v>
      </c>
      <c r="F70" s="1074">
        <f>ПЛАН!M59</f>
        <v>389.8</v>
      </c>
      <c r="G70" s="1071">
        <v>7912</v>
      </c>
      <c r="H70" s="1064">
        <v>355.6</v>
      </c>
      <c r="I70" s="869">
        <v>3</v>
      </c>
      <c r="J70" s="1204" t="s">
        <v>13</v>
      </c>
      <c r="K70" s="809">
        <v>330</v>
      </c>
      <c r="L70" s="809" t="s">
        <v>85</v>
      </c>
      <c r="M70" s="1189">
        <f>ПЛАН!L59+ПЛАН!N59</f>
        <v>11080</v>
      </c>
      <c r="N70" s="1174">
        <f>ПЛАН!M59+ПЛАН!O59</f>
        <v>531.9</v>
      </c>
      <c r="O70" s="1192">
        <v>21417</v>
      </c>
      <c r="P70" s="648">
        <v>972.9</v>
      </c>
      <c r="Q70" s="740">
        <v>3</v>
      </c>
      <c r="R70" s="780" t="s">
        <v>13</v>
      </c>
      <c r="S70" s="742">
        <v>330</v>
      </c>
      <c r="T70" s="742" t="s">
        <v>85</v>
      </c>
      <c r="U70" s="1081">
        <f>ПЛАН!L59+ПЛАН!N59+ПЛАН!P59</f>
        <v>20430</v>
      </c>
      <c r="V70" s="1063">
        <f>ПЛАН!M59+ПЛАН!O59+ПЛАН!Q59</f>
        <v>980.7</v>
      </c>
      <c r="W70" s="1071">
        <v>35207</v>
      </c>
      <c r="X70" s="1064">
        <v>1501.3</v>
      </c>
      <c r="Y70" s="740">
        <v>3</v>
      </c>
      <c r="Z70" s="780" t="s">
        <v>13</v>
      </c>
      <c r="AA70" s="742">
        <v>330</v>
      </c>
      <c r="AB70" s="742" t="s">
        <v>85</v>
      </c>
      <c r="AC70" s="1394">
        <v>34870</v>
      </c>
      <c r="AD70" s="1126">
        <v>1673.8000000000002</v>
      </c>
      <c r="AE70" s="1087">
        <v>49273</v>
      </c>
      <c r="AF70" s="1384">
        <v>2159.6</v>
      </c>
      <c r="AG70" s="1482"/>
    </row>
    <row r="71" spans="1:33" ht="20.25" customHeight="1">
      <c r="A71" s="740">
        <v>4</v>
      </c>
      <c r="B71" s="780" t="s">
        <v>14</v>
      </c>
      <c r="C71" s="742">
        <v>340</v>
      </c>
      <c r="D71" s="742" t="s">
        <v>9</v>
      </c>
      <c r="E71" s="743" t="s">
        <v>62</v>
      </c>
      <c r="F71" s="1074">
        <f>ПЛАН!M60</f>
        <v>0</v>
      </c>
      <c r="G71" s="1070" t="s">
        <v>62</v>
      </c>
      <c r="H71" s="1064"/>
      <c r="I71" s="869">
        <v>4</v>
      </c>
      <c r="J71" s="1204" t="s">
        <v>14</v>
      </c>
      <c r="K71" s="809">
        <v>340</v>
      </c>
      <c r="L71" s="809" t="s">
        <v>9</v>
      </c>
      <c r="M71" s="810" t="s">
        <v>62</v>
      </c>
      <c r="N71" s="1174">
        <f>ПЛАН!M60+ПЛАН!O60</f>
        <v>0</v>
      </c>
      <c r="O71" s="79" t="s">
        <v>62</v>
      </c>
      <c r="P71" s="648"/>
      <c r="Q71" s="740">
        <v>4</v>
      </c>
      <c r="R71" s="780" t="s">
        <v>14</v>
      </c>
      <c r="S71" s="742">
        <v>340</v>
      </c>
      <c r="T71" s="742" t="s">
        <v>9</v>
      </c>
      <c r="U71" s="743" t="s">
        <v>62</v>
      </c>
      <c r="V71" s="1063">
        <f>ПЛАН!M60+ПЛАН!O60+ПЛАН!Q60</f>
        <v>0</v>
      </c>
      <c r="W71" s="1070" t="s">
        <v>62</v>
      </c>
      <c r="X71" s="1064"/>
      <c r="Y71" s="740">
        <v>4</v>
      </c>
      <c r="Z71" s="780" t="s">
        <v>14</v>
      </c>
      <c r="AA71" s="742">
        <v>340</v>
      </c>
      <c r="AB71" s="742" t="s">
        <v>9</v>
      </c>
      <c r="AC71" s="1088" t="s">
        <v>62</v>
      </c>
      <c r="AD71" s="1126">
        <v>0</v>
      </c>
      <c r="AE71" s="1086" t="s">
        <v>62</v>
      </c>
      <c r="AF71" s="1384"/>
      <c r="AG71" s="1482"/>
    </row>
    <row r="72" spans="1:33" ht="18.75" customHeight="1">
      <c r="A72" s="1623">
        <v>5</v>
      </c>
      <c r="B72" s="781" t="s">
        <v>71</v>
      </c>
      <c r="C72" s="742">
        <v>350</v>
      </c>
      <c r="D72" s="742" t="s">
        <v>9</v>
      </c>
      <c r="E72" s="743" t="s">
        <v>62</v>
      </c>
      <c r="F72" s="1074">
        <f>ПЛАН!M61</f>
        <v>200</v>
      </c>
      <c r="G72" s="1070" t="s">
        <v>62</v>
      </c>
      <c r="H72" s="1085">
        <f>H73+H74</f>
        <v>587.7</v>
      </c>
      <c r="I72" s="1651">
        <v>5</v>
      </c>
      <c r="J72" s="1205" t="s">
        <v>71</v>
      </c>
      <c r="K72" s="809">
        <v>350</v>
      </c>
      <c r="L72" s="809" t="s">
        <v>9</v>
      </c>
      <c r="M72" s="810" t="s">
        <v>62</v>
      </c>
      <c r="N72" s="1174">
        <f>ПЛАН!M61+ПЛАН!O61</f>
        <v>500</v>
      </c>
      <c r="O72" s="79" t="s">
        <v>62</v>
      </c>
      <c r="P72" s="1206">
        <f>P73+P74</f>
        <v>1156.3</v>
      </c>
      <c r="Q72" s="1623">
        <v>5</v>
      </c>
      <c r="R72" s="781" t="s">
        <v>71</v>
      </c>
      <c r="S72" s="742">
        <v>350</v>
      </c>
      <c r="T72" s="742" t="s">
        <v>9</v>
      </c>
      <c r="U72" s="743" t="s">
        <v>62</v>
      </c>
      <c r="V72" s="1063">
        <f>ПЛАН!M61+ПЛАН!O61+ПЛАН!Q61</f>
        <v>800</v>
      </c>
      <c r="W72" s="1070" t="s">
        <v>62</v>
      </c>
      <c r="X72" s="1085">
        <f>X73+X74</f>
        <v>2284.1</v>
      </c>
      <c r="Y72" s="1623">
        <v>5</v>
      </c>
      <c r="Z72" s="781" t="s">
        <v>71</v>
      </c>
      <c r="AA72" s="742">
        <v>350</v>
      </c>
      <c r="AB72" s="742" t="s">
        <v>9</v>
      </c>
      <c r="AC72" s="1088" t="s">
        <v>62</v>
      </c>
      <c r="AD72" s="1126">
        <v>1000</v>
      </c>
      <c r="AE72" s="1086" t="s">
        <v>62</v>
      </c>
      <c r="AF72" s="1384">
        <v>3277.3</v>
      </c>
      <c r="AG72" s="1482"/>
    </row>
    <row r="73" spans="1:33" ht="24.75" customHeight="1">
      <c r="A73" s="1627"/>
      <c r="B73" s="782" t="s">
        <v>366</v>
      </c>
      <c r="C73" s="783">
        <v>351</v>
      </c>
      <c r="D73" s="784" t="s">
        <v>23</v>
      </c>
      <c r="E73" s="1074">
        <f>ПЛАН!L62</f>
        <v>0</v>
      </c>
      <c r="F73" s="1074">
        <f>ПЛАН!M62</f>
        <v>0</v>
      </c>
      <c r="G73" s="1075"/>
      <c r="H73" s="1064"/>
      <c r="I73" s="1655"/>
      <c r="J73" s="1207" t="s">
        <v>366</v>
      </c>
      <c r="K73" s="1208">
        <v>351</v>
      </c>
      <c r="L73" s="1209" t="s">
        <v>23</v>
      </c>
      <c r="M73" s="1174">
        <f>ПЛАН!L62+ПЛАН!N62</f>
        <v>0</v>
      </c>
      <c r="N73" s="1174">
        <f>ПЛАН!M62+ПЛАН!O62</f>
        <v>0</v>
      </c>
      <c r="O73" s="645"/>
      <c r="P73" s="648"/>
      <c r="Q73" s="1627"/>
      <c r="R73" s="782" t="s">
        <v>366</v>
      </c>
      <c r="S73" s="783">
        <v>351</v>
      </c>
      <c r="T73" s="784" t="s">
        <v>23</v>
      </c>
      <c r="U73" s="1063">
        <f>ПЛАН!L62+ПЛАН!N62+ПЛАН!P62</f>
        <v>0</v>
      </c>
      <c r="V73" s="1063">
        <f>ПЛАН!M62+ПЛАН!O62+ПЛАН!Q62</f>
        <v>0</v>
      </c>
      <c r="W73" s="1075"/>
      <c r="X73" s="1064"/>
      <c r="Y73" s="1627"/>
      <c r="Z73" s="782" t="s">
        <v>366</v>
      </c>
      <c r="AA73" s="783">
        <v>351</v>
      </c>
      <c r="AB73" s="784" t="s">
        <v>23</v>
      </c>
      <c r="AC73" s="1126">
        <v>0</v>
      </c>
      <c r="AD73" s="1126">
        <v>0</v>
      </c>
      <c r="AE73" s="1127"/>
      <c r="AF73" s="1384"/>
      <c r="AG73" s="1482"/>
    </row>
    <row r="74" spans="1:33" ht="18" customHeight="1">
      <c r="A74" s="1624"/>
      <c r="B74" s="785" t="s">
        <v>367</v>
      </c>
      <c r="C74" s="783">
        <v>352</v>
      </c>
      <c r="D74" s="784" t="s">
        <v>23</v>
      </c>
      <c r="E74" s="1074">
        <f>ПЛАН!L63</f>
        <v>10</v>
      </c>
      <c r="F74" s="1074">
        <f>ПЛАН!M63</f>
        <v>200</v>
      </c>
      <c r="G74" s="1075">
        <v>21.3</v>
      </c>
      <c r="H74" s="1064">
        <v>587.7</v>
      </c>
      <c r="I74" s="1652"/>
      <c r="J74" s="1210" t="s">
        <v>367</v>
      </c>
      <c r="K74" s="1208">
        <v>352</v>
      </c>
      <c r="L74" s="1209" t="s">
        <v>23</v>
      </c>
      <c r="M74" s="1174">
        <f>ПЛАН!L63+ПЛАН!N63</f>
        <v>25</v>
      </c>
      <c r="N74" s="1174">
        <f>ПЛАН!M63+ПЛАН!O63</f>
        <v>500</v>
      </c>
      <c r="O74" s="645">
        <v>42</v>
      </c>
      <c r="P74" s="648">
        <v>1156.3</v>
      </c>
      <c r="Q74" s="1624"/>
      <c r="R74" s="785" t="s">
        <v>367</v>
      </c>
      <c r="S74" s="783">
        <v>352</v>
      </c>
      <c r="T74" s="784" t="s">
        <v>23</v>
      </c>
      <c r="U74" s="1063">
        <f>ПЛАН!L63+ПЛАН!N63+ПЛАН!P63</f>
        <v>40</v>
      </c>
      <c r="V74" s="1063">
        <f>ПЛАН!M63+ПЛАН!O63+ПЛАН!Q63</f>
        <v>800</v>
      </c>
      <c r="W74" s="1127">
        <v>80</v>
      </c>
      <c r="X74" s="1064">
        <v>2284.1</v>
      </c>
      <c r="Y74" s="1624"/>
      <c r="Z74" s="785" t="s">
        <v>367</v>
      </c>
      <c r="AA74" s="783">
        <v>352</v>
      </c>
      <c r="AB74" s="784" t="s">
        <v>23</v>
      </c>
      <c r="AC74" s="1126">
        <v>50</v>
      </c>
      <c r="AD74" s="1126">
        <v>1000</v>
      </c>
      <c r="AE74" s="1127">
        <v>174.6</v>
      </c>
      <c r="AF74" s="1384">
        <v>3277.3</v>
      </c>
      <c r="AG74" s="1482"/>
    </row>
    <row r="75" spans="1:33" ht="18" customHeight="1">
      <c r="A75" s="730"/>
      <c r="B75" s="1141" t="s">
        <v>78</v>
      </c>
      <c r="C75" s="765">
        <v>360</v>
      </c>
      <c r="D75" s="762" t="s">
        <v>9</v>
      </c>
      <c r="E75" s="752" t="s">
        <v>62</v>
      </c>
      <c r="F75" s="1074">
        <f>ПЛАН!M64</f>
        <v>592.6</v>
      </c>
      <c r="G75" s="1077" t="s">
        <v>62</v>
      </c>
      <c r="H75" s="1084">
        <f>H68+H69+H70+H71+H72</f>
        <v>947.4000000000001</v>
      </c>
      <c r="I75" s="891"/>
      <c r="J75" s="786" t="s">
        <v>78</v>
      </c>
      <c r="K75" s="1196">
        <v>360</v>
      </c>
      <c r="L75" s="1193" t="s">
        <v>9</v>
      </c>
      <c r="M75" s="1183" t="s">
        <v>62</v>
      </c>
      <c r="N75" s="1184">
        <f>ПЛАН!M64+ПЛАН!O64</f>
        <v>1037.6</v>
      </c>
      <c r="O75" s="1211" t="s">
        <v>62</v>
      </c>
      <c r="P75" s="1212">
        <f>P68+P69+P70+P71+P72</f>
        <v>2138.7</v>
      </c>
      <c r="Q75" s="730"/>
      <c r="R75" s="786" t="s">
        <v>78</v>
      </c>
      <c r="S75" s="765">
        <v>360</v>
      </c>
      <c r="T75" s="762" t="s">
        <v>9</v>
      </c>
      <c r="U75" s="752" t="s">
        <v>62</v>
      </c>
      <c r="V75" s="1069">
        <f>ПЛАН!M64+ПЛАН!O64+ПЛАН!Q64</f>
        <v>1791.6</v>
      </c>
      <c r="W75" s="1077" t="s">
        <v>62</v>
      </c>
      <c r="X75" s="1084">
        <f>X68+X69+X70+X71+X72</f>
        <v>3799.8</v>
      </c>
      <c r="Y75" s="1337"/>
      <c r="Z75" s="1348" t="s">
        <v>78</v>
      </c>
      <c r="AA75" s="1349">
        <v>360</v>
      </c>
      <c r="AB75" s="1350" t="s">
        <v>9</v>
      </c>
      <c r="AC75" s="1089" t="s">
        <v>62</v>
      </c>
      <c r="AD75" s="1390">
        <v>2688.2000000000003</v>
      </c>
      <c r="AE75" s="1400" t="s">
        <v>62</v>
      </c>
      <c r="AF75" s="1401">
        <v>5454</v>
      </c>
      <c r="AG75" s="1482"/>
    </row>
    <row r="76" spans="1:33" ht="20.25" customHeight="1">
      <c r="A76" s="755"/>
      <c r="B76" s="787" t="s">
        <v>368</v>
      </c>
      <c r="C76" s="788"/>
      <c r="D76" s="788"/>
      <c r="E76" s="788"/>
      <c r="F76" s="788"/>
      <c r="G76" s="788"/>
      <c r="H76" s="789"/>
      <c r="I76" s="866"/>
      <c r="J76" s="787" t="s">
        <v>368</v>
      </c>
      <c r="K76" s="788"/>
      <c r="L76" s="788"/>
      <c r="M76" s="788"/>
      <c r="N76" s="788"/>
      <c r="O76" s="788"/>
      <c r="P76" s="789"/>
      <c r="Q76" s="755"/>
      <c r="R76" s="787" t="s">
        <v>368</v>
      </c>
      <c r="S76" s="788"/>
      <c r="T76" s="788"/>
      <c r="U76" s="788"/>
      <c r="V76" s="788"/>
      <c r="W76" s="788"/>
      <c r="X76" s="789"/>
      <c r="Y76" s="755"/>
      <c r="Z76" s="787" t="s">
        <v>368</v>
      </c>
      <c r="AA76" s="788"/>
      <c r="AB76" s="788"/>
      <c r="AC76" s="1402"/>
      <c r="AD76" s="1402"/>
      <c r="AE76" s="1402"/>
      <c r="AF76" s="1403"/>
      <c r="AG76" s="1482"/>
    </row>
    <row r="77" spans="1:33" ht="20.25" customHeight="1">
      <c r="A77" s="1623">
        <v>1</v>
      </c>
      <c r="B77" s="790" t="s">
        <v>81</v>
      </c>
      <c r="C77" s="737">
        <v>370</v>
      </c>
      <c r="D77" s="737" t="s">
        <v>5</v>
      </c>
      <c r="E77" s="1073">
        <f>ПЛАН!L66</f>
        <v>150</v>
      </c>
      <c r="F77" s="1074">
        <f>ПЛАН!M66</f>
        <v>348.3</v>
      </c>
      <c r="G77" s="1081">
        <v>285</v>
      </c>
      <c r="H77" s="1085">
        <v>577.8</v>
      </c>
      <c r="I77" s="1651">
        <v>1</v>
      </c>
      <c r="J77" s="1213" t="s">
        <v>81</v>
      </c>
      <c r="K77" s="1172">
        <v>370</v>
      </c>
      <c r="L77" s="1172" t="s">
        <v>5</v>
      </c>
      <c r="M77" s="1189">
        <f>ПЛАН!L66+ПЛАН!N66</f>
        <v>285</v>
      </c>
      <c r="N77" s="1174">
        <f>ПЛАН!M66+ПЛАН!O66</f>
        <v>661.8</v>
      </c>
      <c r="O77" s="1189">
        <f>O78+O79</f>
        <v>314</v>
      </c>
      <c r="P77" s="1206">
        <f>P78+P79</f>
        <v>691</v>
      </c>
      <c r="Q77" s="1623">
        <v>1</v>
      </c>
      <c r="R77" s="790" t="s">
        <v>81</v>
      </c>
      <c r="S77" s="737">
        <v>370</v>
      </c>
      <c r="T77" s="737" t="s">
        <v>5</v>
      </c>
      <c r="U77" s="1081">
        <f>ПЛАН!L66+ПЛАН!N66+ПЛАН!P66</f>
        <v>285</v>
      </c>
      <c r="V77" s="1063">
        <f>ПЛАН!M66+ПЛАН!O66+ПЛАН!Q66</f>
        <v>661.8</v>
      </c>
      <c r="W77" s="1081">
        <v>314</v>
      </c>
      <c r="X77" s="1085">
        <v>691</v>
      </c>
      <c r="Y77" s="1623">
        <v>1</v>
      </c>
      <c r="Z77" s="790" t="s">
        <v>81</v>
      </c>
      <c r="AA77" s="737">
        <v>370</v>
      </c>
      <c r="AB77" s="737" t="s">
        <v>5</v>
      </c>
      <c r="AC77" s="1394">
        <v>285</v>
      </c>
      <c r="AD77" s="1126">
        <v>661.8</v>
      </c>
      <c r="AE77" s="1394">
        <v>315</v>
      </c>
      <c r="AF77" s="1384">
        <v>693.2</v>
      </c>
      <c r="AG77" s="1482"/>
    </row>
    <row r="78" spans="1:33" ht="17.25" customHeight="1">
      <c r="A78" s="1627"/>
      <c r="B78" s="791" t="s">
        <v>80</v>
      </c>
      <c r="C78" s="763">
        <v>371</v>
      </c>
      <c r="D78" s="761" t="s">
        <v>5</v>
      </c>
      <c r="E78" s="1073">
        <f>ПЛАН!L67</f>
        <v>150</v>
      </c>
      <c r="F78" s="1074">
        <f>ПЛАН!M67</f>
        <v>348.3</v>
      </c>
      <c r="G78" s="1490">
        <v>285</v>
      </c>
      <c r="H78" s="1064">
        <v>577.8</v>
      </c>
      <c r="I78" s="1655"/>
      <c r="J78" s="1214" t="s">
        <v>80</v>
      </c>
      <c r="K78" s="1194">
        <v>371</v>
      </c>
      <c r="L78" s="1190" t="s">
        <v>5</v>
      </c>
      <c r="M78" s="1189">
        <f>ПЛАН!L67+ПЛАН!N67</f>
        <v>285</v>
      </c>
      <c r="N78" s="1174">
        <f>ПЛАН!M67+ПЛАН!O67</f>
        <v>661.8</v>
      </c>
      <c r="O78" s="1192">
        <v>314</v>
      </c>
      <c r="P78" s="648">
        <v>691</v>
      </c>
      <c r="Q78" s="1627"/>
      <c r="R78" s="791" t="s">
        <v>80</v>
      </c>
      <c r="S78" s="763">
        <v>371</v>
      </c>
      <c r="T78" s="761" t="s">
        <v>5</v>
      </c>
      <c r="U78" s="1081">
        <f>ПЛАН!L67+ПЛАН!N67+ПЛАН!P67</f>
        <v>285</v>
      </c>
      <c r="V78" s="1063">
        <f>ПЛАН!M67+ПЛАН!O67+ПЛАН!Q67</f>
        <v>661.8</v>
      </c>
      <c r="W78" s="1071">
        <v>314</v>
      </c>
      <c r="X78" s="1064">
        <v>691</v>
      </c>
      <c r="Y78" s="1627"/>
      <c r="Z78" s="791" t="s">
        <v>80</v>
      </c>
      <c r="AA78" s="763">
        <v>371</v>
      </c>
      <c r="AB78" s="761" t="s">
        <v>5</v>
      </c>
      <c r="AC78" s="1394">
        <v>285</v>
      </c>
      <c r="AD78" s="1126">
        <v>661.8</v>
      </c>
      <c r="AE78" s="1087">
        <v>315</v>
      </c>
      <c r="AF78" s="1384">
        <v>693.2</v>
      </c>
      <c r="AG78" s="1482"/>
    </row>
    <row r="79" spans="1:33" ht="18.75" customHeight="1">
      <c r="A79" s="1624"/>
      <c r="B79" s="791" t="s">
        <v>369</v>
      </c>
      <c r="C79" s="763">
        <v>372</v>
      </c>
      <c r="D79" s="792" t="s">
        <v>5</v>
      </c>
      <c r="E79" s="1073">
        <f>ПЛАН!L68</f>
        <v>0</v>
      </c>
      <c r="F79" s="1074">
        <f>ПЛАН!M68</f>
        <v>0</v>
      </c>
      <c r="G79" s="1490"/>
      <c r="H79" s="1064"/>
      <c r="I79" s="1652"/>
      <c r="J79" s="1214" t="s">
        <v>369</v>
      </c>
      <c r="K79" s="1194">
        <v>372</v>
      </c>
      <c r="L79" s="1" t="s">
        <v>5</v>
      </c>
      <c r="M79" s="1189">
        <f>ПЛАН!L68+ПЛАН!N68</f>
        <v>0</v>
      </c>
      <c r="N79" s="1174">
        <f>ПЛАН!M68+ПЛАН!O68</f>
        <v>0</v>
      </c>
      <c r="O79" s="1192"/>
      <c r="P79" s="648"/>
      <c r="Q79" s="1624"/>
      <c r="R79" s="791" t="s">
        <v>369</v>
      </c>
      <c r="S79" s="763">
        <v>372</v>
      </c>
      <c r="T79" s="792" t="s">
        <v>5</v>
      </c>
      <c r="U79" s="1081">
        <f>ПЛАН!L68+ПЛАН!N68+ПЛАН!P68</f>
        <v>0</v>
      </c>
      <c r="V79" s="1063">
        <f>ПЛАН!M68+ПЛАН!O68+ПЛАН!Q68</f>
        <v>0</v>
      </c>
      <c r="W79" s="1071"/>
      <c r="X79" s="1064"/>
      <c r="Y79" s="1624"/>
      <c r="Z79" s="791" t="s">
        <v>369</v>
      </c>
      <c r="AA79" s="763">
        <v>372</v>
      </c>
      <c r="AB79" s="792" t="s">
        <v>5</v>
      </c>
      <c r="AC79" s="1394">
        <v>0</v>
      </c>
      <c r="AD79" s="1126">
        <v>0</v>
      </c>
      <c r="AE79" s="1087"/>
      <c r="AF79" s="1384"/>
      <c r="AG79" s="1482"/>
    </row>
    <row r="80" spans="1:33" ht="20.25" customHeight="1">
      <c r="A80" s="740">
        <v>2</v>
      </c>
      <c r="B80" s="741" t="s">
        <v>15</v>
      </c>
      <c r="C80" s="793">
        <v>380</v>
      </c>
      <c r="D80" s="742" t="s">
        <v>5</v>
      </c>
      <c r="E80" s="1073">
        <f>ПЛАН!L69</f>
        <v>0</v>
      </c>
      <c r="F80" s="1074">
        <f>ПЛАН!M69</f>
        <v>0</v>
      </c>
      <c r="G80" s="1490"/>
      <c r="H80" s="1064"/>
      <c r="I80" s="869">
        <v>2</v>
      </c>
      <c r="J80" s="1175" t="s">
        <v>15</v>
      </c>
      <c r="K80" s="1215">
        <v>380</v>
      </c>
      <c r="L80" s="809" t="s">
        <v>5</v>
      </c>
      <c r="M80" s="1189">
        <f>ПЛАН!L69+ПЛАН!N69</f>
        <v>0</v>
      </c>
      <c r="N80" s="1174">
        <f>ПЛАН!M69+ПЛАН!O69</f>
        <v>0</v>
      </c>
      <c r="O80" s="1192"/>
      <c r="P80" s="648"/>
      <c r="Q80" s="740">
        <v>2</v>
      </c>
      <c r="R80" s="741" t="s">
        <v>15</v>
      </c>
      <c r="S80" s="793">
        <v>380</v>
      </c>
      <c r="T80" s="742" t="s">
        <v>5</v>
      </c>
      <c r="U80" s="1081">
        <f>ПЛАН!L69+ПЛАН!N69+ПЛАН!P69</f>
        <v>0</v>
      </c>
      <c r="V80" s="1063">
        <f>ПЛАН!M69+ПЛАН!O69+ПЛАН!Q69</f>
        <v>0</v>
      </c>
      <c r="W80" s="1071"/>
      <c r="X80" s="1064"/>
      <c r="Y80" s="740">
        <v>2</v>
      </c>
      <c r="Z80" s="741" t="s">
        <v>15</v>
      </c>
      <c r="AA80" s="793">
        <v>380</v>
      </c>
      <c r="AB80" s="742" t="s">
        <v>5</v>
      </c>
      <c r="AC80" s="1394">
        <v>0</v>
      </c>
      <c r="AD80" s="1126">
        <v>0</v>
      </c>
      <c r="AE80" s="1087"/>
      <c r="AF80" s="1384"/>
      <c r="AG80" s="1482"/>
    </row>
    <row r="81" spans="1:33" ht="20.25" customHeight="1">
      <c r="A81" s="740">
        <v>3</v>
      </c>
      <c r="B81" s="741" t="s">
        <v>16</v>
      </c>
      <c r="C81" s="794">
        <v>390</v>
      </c>
      <c r="D81" s="742" t="s">
        <v>5</v>
      </c>
      <c r="E81" s="1073">
        <f>ПЛАН!L70</f>
        <v>0</v>
      </c>
      <c r="F81" s="1074">
        <f>ПЛАН!M70</f>
        <v>0</v>
      </c>
      <c r="G81" s="1490"/>
      <c r="H81" s="1064"/>
      <c r="I81" s="869">
        <v>3</v>
      </c>
      <c r="J81" s="1175" t="s">
        <v>16</v>
      </c>
      <c r="K81" s="1216">
        <v>390</v>
      </c>
      <c r="L81" s="809" t="s">
        <v>5</v>
      </c>
      <c r="M81" s="1189">
        <f>ПЛАН!L70+ПЛАН!N70</f>
        <v>0</v>
      </c>
      <c r="N81" s="1174">
        <f>ПЛАН!M70+ПЛАН!O70</f>
        <v>0</v>
      </c>
      <c r="O81" s="1192"/>
      <c r="P81" s="648"/>
      <c r="Q81" s="740">
        <v>3</v>
      </c>
      <c r="R81" s="741" t="s">
        <v>16</v>
      </c>
      <c r="S81" s="794">
        <v>390</v>
      </c>
      <c r="T81" s="742" t="s">
        <v>5</v>
      </c>
      <c r="U81" s="1081">
        <f>ПЛАН!L70+ПЛАН!N70+ПЛАН!P70</f>
        <v>0</v>
      </c>
      <c r="V81" s="1063">
        <f>ПЛАН!M70+ПЛАН!O70+ПЛАН!Q70</f>
        <v>0</v>
      </c>
      <c r="W81" s="1071"/>
      <c r="X81" s="1064"/>
      <c r="Y81" s="740">
        <v>3</v>
      </c>
      <c r="Z81" s="741" t="s">
        <v>16</v>
      </c>
      <c r="AA81" s="794">
        <v>390</v>
      </c>
      <c r="AB81" s="742" t="s">
        <v>5</v>
      </c>
      <c r="AC81" s="1394">
        <v>0</v>
      </c>
      <c r="AD81" s="1126">
        <v>0</v>
      </c>
      <c r="AE81" s="1087"/>
      <c r="AF81" s="1384"/>
      <c r="AG81" s="1482"/>
    </row>
    <row r="82" spans="1:33" ht="17.25" customHeight="1">
      <c r="A82" s="740">
        <v>4</v>
      </c>
      <c r="B82" s="741" t="s">
        <v>17</v>
      </c>
      <c r="C82" s="794">
        <v>400</v>
      </c>
      <c r="D82" s="742" t="s">
        <v>5</v>
      </c>
      <c r="E82" s="1073">
        <f>ПЛАН!L71</f>
        <v>0</v>
      </c>
      <c r="F82" s="1074">
        <f>ПЛАН!M71</f>
        <v>0</v>
      </c>
      <c r="G82" s="1490">
        <v>213</v>
      </c>
      <c r="H82" s="1065">
        <v>251.6</v>
      </c>
      <c r="I82" s="869">
        <v>4</v>
      </c>
      <c r="J82" s="1175" t="s">
        <v>17</v>
      </c>
      <c r="K82" s="1216">
        <v>400</v>
      </c>
      <c r="L82" s="809" t="s">
        <v>5</v>
      </c>
      <c r="M82" s="1189">
        <f>ПЛАН!L71+ПЛАН!N71</f>
        <v>200</v>
      </c>
      <c r="N82" s="1174">
        <f>ПЛАН!M71+ПЛАН!O71</f>
        <v>272</v>
      </c>
      <c r="O82" s="1192">
        <v>390</v>
      </c>
      <c r="P82" s="82">
        <v>488.5</v>
      </c>
      <c r="Q82" s="740">
        <v>4</v>
      </c>
      <c r="R82" s="741" t="s">
        <v>17</v>
      </c>
      <c r="S82" s="794">
        <v>400</v>
      </c>
      <c r="T82" s="742" t="s">
        <v>5</v>
      </c>
      <c r="U82" s="1081">
        <f>ПЛАН!L71+ПЛАН!N71+ПЛАН!P71</f>
        <v>700</v>
      </c>
      <c r="V82" s="1063">
        <f>ПЛАН!M71+ПЛАН!O71+ПЛАН!Q71</f>
        <v>952</v>
      </c>
      <c r="W82" s="1071">
        <v>631</v>
      </c>
      <c r="X82" s="1065">
        <v>833.7</v>
      </c>
      <c r="Y82" s="740">
        <v>4</v>
      </c>
      <c r="Z82" s="741" t="s">
        <v>17</v>
      </c>
      <c r="AA82" s="794">
        <v>400</v>
      </c>
      <c r="AB82" s="742" t="s">
        <v>5</v>
      </c>
      <c r="AC82" s="1394">
        <v>1000</v>
      </c>
      <c r="AD82" s="1126">
        <v>1360</v>
      </c>
      <c r="AE82" s="1087">
        <v>1000</v>
      </c>
      <c r="AF82" s="1388">
        <v>1275.4</v>
      </c>
      <c r="AG82" s="1482"/>
    </row>
    <row r="83" spans="1:33" ht="18.75" customHeight="1">
      <c r="A83" s="795">
        <v>5</v>
      </c>
      <c r="B83" s="796" t="s">
        <v>18</v>
      </c>
      <c r="C83" s="742">
        <v>410</v>
      </c>
      <c r="D83" s="742" t="s">
        <v>5</v>
      </c>
      <c r="E83" s="1073">
        <f>ПЛАН!L72</f>
        <v>0</v>
      </c>
      <c r="F83" s="1074">
        <f>ПЛАН!M72</f>
        <v>0</v>
      </c>
      <c r="G83" s="1490">
        <v>100</v>
      </c>
      <c r="H83" s="1065">
        <v>50</v>
      </c>
      <c r="I83" s="872">
        <v>5</v>
      </c>
      <c r="J83" s="1217" t="s">
        <v>18</v>
      </c>
      <c r="K83" s="809">
        <v>410</v>
      </c>
      <c r="L83" s="809" t="s">
        <v>5</v>
      </c>
      <c r="M83" s="1189">
        <f>ПЛАН!L72+ПЛАН!N72</f>
        <v>100</v>
      </c>
      <c r="N83" s="1174">
        <f>ПЛАН!M72+ПЛАН!O72</f>
        <v>50</v>
      </c>
      <c r="O83" s="1192">
        <v>100</v>
      </c>
      <c r="P83" s="82">
        <v>50</v>
      </c>
      <c r="Q83" s="795">
        <v>5</v>
      </c>
      <c r="R83" s="796" t="s">
        <v>18</v>
      </c>
      <c r="S83" s="742">
        <v>410</v>
      </c>
      <c r="T83" s="742" t="s">
        <v>5</v>
      </c>
      <c r="U83" s="1081">
        <f>ПЛАН!L72+ПЛАН!N72+ПЛАН!P72</f>
        <v>100</v>
      </c>
      <c r="V83" s="1063">
        <f>ПЛАН!M72+ПЛАН!O72+ПЛАН!Q72</f>
        <v>50</v>
      </c>
      <c r="W83" s="1071">
        <v>100</v>
      </c>
      <c r="X83" s="1065">
        <v>50</v>
      </c>
      <c r="Y83" s="795">
        <v>5</v>
      </c>
      <c r="Z83" s="796" t="s">
        <v>18</v>
      </c>
      <c r="AA83" s="742">
        <v>410</v>
      </c>
      <c r="AB83" s="742" t="s">
        <v>5</v>
      </c>
      <c r="AC83" s="1394">
        <v>100</v>
      </c>
      <c r="AD83" s="1126">
        <v>50</v>
      </c>
      <c r="AE83" s="1087">
        <v>100</v>
      </c>
      <c r="AF83" s="1388">
        <v>50</v>
      </c>
      <c r="AG83" s="1482"/>
    </row>
    <row r="84" spans="1:33" ht="21.75" customHeight="1">
      <c r="A84" s="1623">
        <v>6</v>
      </c>
      <c r="B84" s="797" t="s">
        <v>370</v>
      </c>
      <c r="C84" s="798">
        <v>420</v>
      </c>
      <c r="D84" s="742" t="s">
        <v>5</v>
      </c>
      <c r="E84" s="1073">
        <f>ПЛАН!L73</f>
        <v>0</v>
      </c>
      <c r="F84" s="1074">
        <f>ПЛАН!M73</f>
        <v>0</v>
      </c>
      <c r="G84" s="1490">
        <v>135</v>
      </c>
      <c r="H84" s="1064">
        <v>219.6</v>
      </c>
      <c r="I84" s="1651">
        <v>6</v>
      </c>
      <c r="J84" s="1218" t="s">
        <v>370</v>
      </c>
      <c r="K84" s="6">
        <v>420</v>
      </c>
      <c r="L84" s="809" t="s">
        <v>5</v>
      </c>
      <c r="M84" s="1189">
        <f>ПЛАН!L73+ПЛАН!N73</f>
        <v>135</v>
      </c>
      <c r="N84" s="1174">
        <f>ПЛАН!M73+ПЛАН!O73</f>
        <v>163.4</v>
      </c>
      <c r="O84" s="1192">
        <v>164</v>
      </c>
      <c r="P84" s="648">
        <v>324.3</v>
      </c>
      <c r="Q84" s="1623">
        <v>6</v>
      </c>
      <c r="R84" s="797" t="s">
        <v>370</v>
      </c>
      <c r="S84" s="798">
        <v>420</v>
      </c>
      <c r="T84" s="742" t="s">
        <v>5</v>
      </c>
      <c r="U84" s="1081">
        <f>ПЛАН!L73+ПЛАН!N73+ПЛАН!P73</f>
        <v>155</v>
      </c>
      <c r="V84" s="1063">
        <f>ПЛАН!M73+ПЛАН!O73+ПЛАН!Q73</f>
        <v>187.6</v>
      </c>
      <c r="W84" s="1071">
        <v>185</v>
      </c>
      <c r="X84" s="1064">
        <v>353.1</v>
      </c>
      <c r="Y84" s="1623">
        <v>6</v>
      </c>
      <c r="Z84" s="797" t="s">
        <v>370</v>
      </c>
      <c r="AA84" s="798">
        <v>420</v>
      </c>
      <c r="AB84" s="742" t="s">
        <v>5</v>
      </c>
      <c r="AC84" s="1394">
        <v>285</v>
      </c>
      <c r="AD84" s="1126">
        <v>344.9</v>
      </c>
      <c r="AE84" s="1087">
        <v>285</v>
      </c>
      <c r="AF84" s="1384">
        <v>473</v>
      </c>
      <c r="AG84" s="1482"/>
    </row>
    <row r="85" spans="1:33" ht="21" customHeight="1">
      <c r="A85" s="1624"/>
      <c r="B85" s="791" t="s">
        <v>371</v>
      </c>
      <c r="C85" s="799">
        <v>421</v>
      </c>
      <c r="D85" s="761" t="s">
        <v>5</v>
      </c>
      <c r="E85" s="1073">
        <f>ПЛАН!L74</f>
        <v>0</v>
      </c>
      <c r="F85" s="1074">
        <f>ПЛАН!M74</f>
        <v>0</v>
      </c>
      <c r="G85" s="1490"/>
      <c r="H85" s="1065"/>
      <c r="I85" s="1652"/>
      <c r="J85" s="1214" t="s">
        <v>371</v>
      </c>
      <c r="K85" s="1219">
        <v>421</v>
      </c>
      <c r="L85" s="1190" t="s">
        <v>5</v>
      </c>
      <c r="M85" s="1189">
        <f>ПЛАН!L74+ПЛАН!N74</f>
        <v>0</v>
      </c>
      <c r="N85" s="1174">
        <f>ПЛАН!M74+ПЛАН!O74</f>
        <v>0</v>
      </c>
      <c r="O85" s="1192"/>
      <c r="P85" s="82"/>
      <c r="Q85" s="1624"/>
      <c r="R85" s="791" t="s">
        <v>371</v>
      </c>
      <c r="S85" s="799">
        <v>421</v>
      </c>
      <c r="T85" s="761" t="s">
        <v>5</v>
      </c>
      <c r="U85" s="1081">
        <f>ПЛАН!L74+ПЛАН!N74+ПЛАН!P74</f>
        <v>20</v>
      </c>
      <c r="V85" s="1063">
        <f>ПЛАН!M74+ПЛАН!O74+ПЛАН!Q74</f>
        <v>24.2</v>
      </c>
      <c r="W85" s="1071">
        <v>21</v>
      </c>
      <c r="X85" s="1065">
        <v>40.1</v>
      </c>
      <c r="Y85" s="1624"/>
      <c r="Z85" s="791" t="s">
        <v>371</v>
      </c>
      <c r="AA85" s="799">
        <v>421</v>
      </c>
      <c r="AB85" s="761" t="s">
        <v>5</v>
      </c>
      <c r="AC85" s="1394">
        <v>150</v>
      </c>
      <c r="AD85" s="1126">
        <v>181.5</v>
      </c>
      <c r="AE85" s="1087">
        <v>120</v>
      </c>
      <c r="AF85" s="1388">
        <v>199.1</v>
      </c>
      <c r="AG85" s="1482"/>
    </row>
    <row r="86" spans="1:33" ht="22.5" customHeight="1">
      <c r="A86" s="1623">
        <v>7</v>
      </c>
      <c r="B86" s="741" t="s">
        <v>372</v>
      </c>
      <c r="C86" s="794">
        <v>430</v>
      </c>
      <c r="D86" s="742" t="s">
        <v>19</v>
      </c>
      <c r="E86" s="1073">
        <f>ПЛАН!L75</f>
        <v>55</v>
      </c>
      <c r="F86" s="1074">
        <f>ПЛАН!M75</f>
        <v>71.5</v>
      </c>
      <c r="G86" s="1491">
        <f>G87+G88+G89+G90+G91</f>
        <v>69</v>
      </c>
      <c r="H86" s="1074">
        <f>H87+H88+H89+H90+H91</f>
        <v>124.10000000000001</v>
      </c>
      <c r="I86" s="1651">
        <v>7</v>
      </c>
      <c r="J86" s="1175" t="s">
        <v>372</v>
      </c>
      <c r="K86" s="1216">
        <v>430</v>
      </c>
      <c r="L86" s="809" t="s">
        <v>19</v>
      </c>
      <c r="M86" s="1189">
        <f>ПЛАН!L75+ПЛАН!N75</f>
        <v>55</v>
      </c>
      <c r="N86" s="1174">
        <f>ПЛАН!M75+ПЛАН!O75</f>
        <v>71.5</v>
      </c>
      <c r="O86" s="1220">
        <f>O87+O88+O89+O90+O91</f>
        <v>69</v>
      </c>
      <c r="P86" s="644">
        <f>P87+P88+P89+P90+P91</f>
        <v>124.1</v>
      </c>
      <c r="Q86" s="1623">
        <v>7</v>
      </c>
      <c r="R86" s="741" t="s">
        <v>372</v>
      </c>
      <c r="S86" s="794">
        <v>430</v>
      </c>
      <c r="T86" s="742" t="s">
        <v>19</v>
      </c>
      <c r="U86" s="1081">
        <f>ПЛАН!L75+ПЛАН!N75+ПЛАН!P75</f>
        <v>64</v>
      </c>
      <c r="V86" s="1063">
        <f>ПЛАН!M75+ПЛАН!O75+ПЛАН!Q75</f>
        <v>72</v>
      </c>
      <c r="W86" s="1073">
        <f>W87+W88+W89+W90+W91</f>
        <v>138</v>
      </c>
      <c r="X86" s="1074">
        <f>X87+X88+X89+X90+X91</f>
        <v>126.8</v>
      </c>
      <c r="Y86" s="1623">
        <v>7</v>
      </c>
      <c r="Z86" s="741" t="s">
        <v>372</v>
      </c>
      <c r="AA86" s="794">
        <v>430</v>
      </c>
      <c r="AB86" s="742" t="s">
        <v>19</v>
      </c>
      <c r="AC86" s="1394">
        <v>2645</v>
      </c>
      <c r="AD86" s="1126">
        <v>118.6</v>
      </c>
      <c r="AE86" s="1087">
        <v>2670</v>
      </c>
      <c r="AF86" s="1086">
        <v>140.8</v>
      </c>
      <c r="AG86" s="1482"/>
    </row>
    <row r="87" spans="1:33" ht="22.5" customHeight="1">
      <c r="A87" s="1627"/>
      <c r="B87" s="800" t="s">
        <v>373</v>
      </c>
      <c r="C87" s="801">
        <v>431</v>
      </c>
      <c r="D87" s="792" t="s">
        <v>19</v>
      </c>
      <c r="E87" s="1073">
        <f>ПЛАН!L76</f>
        <v>50</v>
      </c>
      <c r="F87" s="1074">
        <f>ПЛАН!M76</f>
        <v>66.5</v>
      </c>
      <c r="G87" s="1492">
        <v>61</v>
      </c>
      <c r="H87" s="1064">
        <v>98.4</v>
      </c>
      <c r="I87" s="1655"/>
      <c r="J87" s="1221" t="s">
        <v>373</v>
      </c>
      <c r="K87" s="1222">
        <v>431</v>
      </c>
      <c r="L87" s="1" t="s">
        <v>19</v>
      </c>
      <c r="M87" s="1189">
        <f>ПЛАН!L76+ПЛАН!N76</f>
        <v>50</v>
      </c>
      <c r="N87" s="1174">
        <f>ПЛАН!M76+ПЛАН!O76</f>
        <v>66.5</v>
      </c>
      <c r="O87" s="1191">
        <v>61</v>
      </c>
      <c r="P87" s="648">
        <v>99.3</v>
      </c>
      <c r="Q87" s="1627"/>
      <c r="R87" s="800" t="s">
        <v>373</v>
      </c>
      <c r="S87" s="801">
        <v>431</v>
      </c>
      <c r="T87" s="792" t="s">
        <v>19</v>
      </c>
      <c r="U87" s="1081">
        <f>ПЛАН!L76+ПЛАН!N76+ПЛАН!P76</f>
        <v>50</v>
      </c>
      <c r="V87" s="1063">
        <f>ПЛАН!M76+ПЛАН!O76+ПЛАН!Q76</f>
        <v>66.5</v>
      </c>
      <c r="W87" s="1078">
        <v>61</v>
      </c>
      <c r="X87" s="1064">
        <v>99.3</v>
      </c>
      <c r="Y87" s="1627"/>
      <c r="Z87" s="800" t="s">
        <v>373</v>
      </c>
      <c r="AA87" s="801">
        <v>431</v>
      </c>
      <c r="AB87" s="792" t="s">
        <v>19</v>
      </c>
      <c r="AC87" s="1394">
        <v>50</v>
      </c>
      <c r="AD87" s="1126">
        <v>66.5</v>
      </c>
      <c r="AE87" s="1394">
        <v>61</v>
      </c>
      <c r="AF87" s="1384">
        <v>99.3</v>
      </c>
      <c r="AG87" s="1482"/>
    </row>
    <row r="88" spans="1:33" ht="21" customHeight="1">
      <c r="A88" s="1627"/>
      <c r="B88" s="802" t="s">
        <v>72</v>
      </c>
      <c r="C88" s="799">
        <v>432</v>
      </c>
      <c r="D88" s="761" t="s">
        <v>19</v>
      </c>
      <c r="E88" s="1073">
        <f>ПЛАН!L77</f>
        <v>5</v>
      </c>
      <c r="F88" s="1074">
        <f>ПЛАН!M77</f>
        <v>5</v>
      </c>
      <c r="G88" s="1490">
        <v>5</v>
      </c>
      <c r="H88" s="1064">
        <v>5.9</v>
      </c>
      <c r="I88" s="1655"/>
      <c r="J88" s="1223" t="s">
        <v>72</v>
      </c>
      <c r="K88" s="1219">
        <v>432</v>
      </c>
      <c r="L88" s="1190" t="s">
        <v>19</v>
      </c>
      <c r="M88" s="1189">
        <f>ПЛАН!L77+ПЛАН!N77</f>
        <v>5</v>
      </c>
      <c r="N88" s="1174">
        <f>ПЛАН!M77+ПЛАН!O77</f>
        <v>5</v>
      </c>
      <c r="O88" s="1192">
        <v>5</v>
      </c>
      <c r="P88" s="648">
        <v>5</v>
      </c>
      <c r="Q88" s="1627"/>
      <c r="R88" s="802" t="s">
        <v>72</v>
      </c>
      <c r="S88" s="799">
        <v>432</v>
      </c>
      <c r="T88" s="761" t="s">
        <v>19</v>
      </c>
      <c r="U88" s="1081">
        <f>ПЛАН!L77+ПЛАН!N77+ПЛАН!P77</f>
        <v>5</v>
      </c>
      <c r="V88" s="1063">
        <f>ПЛАН!M77+ПЛАН!O77+ПЛАН!Q77</f>
        <v>5</v>
      </c>
      <c r="W88" s="1071">
        <v>5</v>
      </c>
      <c r="X88" s="1064">
        <v>5</v>
      </c>
      <c r="Y88" s="1627"/>
      <c r="Z88" s="802" t="s">
        <v>72</v>
      </c>
      <c r="AA88" s="799">
        <v>432</v>
      </c>
      <c r="AB88" s="761" t="s">
        <v>19</v>
      </c>
      <c r="AC88" s="1394">
        <v>5</v>
      </c>
      <c r="AD88" s="1126">
        <v>5</v>
      </c>
      <c r="AE88" s="1087">
        <v>5</v>
      </c>
      <c r="AF88" s="1384">
        <v>5</v>
      </c>
      <c r="AG88" s="1482"/>
    </row>
    <row r="89" spans="1:33" ht="20.25" customHeight="1">
      <c r="A89" s="1627"/>
      <c r="B89" s="803" t="s">
        <v>73</v>
      </c>
      <c r="C89" s="799">
        <v>433</v>
      </c>
      <c r="D89" s="761" t="s">
        <v>19</v>
      </c>
      <c r="E89" s="1073">
        <f>ПЛАН!L78</f>
        <v>0</v>
      </c>
      <c r="F89" s="1074">
        <f>ПЛАН!M78</f>
        <v>0</v>
      </c>
      <c r="G89" s="1489"/>
      <c r="H89" s="1064"/>
      <c r="I89" s="1655"/>
      <c r="J89" s="1224" t="s">
        <v>73</v>
      </c>
      <c r="K89" s="1219">
        <v>433</v>
      </c>
      <c r="L89" s="1190" t="s">
        <v>19</v>
      </c>
      <c r="M89" s="1189">
        <f>ПЛАН!L78+ПЛАН!N78</f>
        <v>0</v>
      </c>
      <c r="N89" s="1174">
        <f>ПЛАН!M78+ПЛАН!O78</f>
        <v>0</v>
      </c>
      <c r="O89" s="1192"/>
      <c r="P89" s="648"/>
      <c r="Q89" s="1627"/>
      <c r="R89" s="803" t="s">
        <v>73</v>
      </c>
      <c r="S89" s="799">
        <v>433</v>
      </c>
      <c r="T89" s="761" t="s">
        <v>19</v>
      </c>
      <c r="U89" s="1081">
        <f>ПЛАН!L78+ПЛАН!N78+ПЛАН!P78</f>
        <v>0</v>
      </c>
      <c r="V89" s="1063">
        <f>ПЛАН!M78+ПЛАН!O78+ПЛАН!Q78</f>
        <v>0</v>
      </c>
      <c r="W89" s="1071"/>
      <c r="X89" s="1064"/>
      <c r="Y89" s="1627"/>
      <c r="Z89" s="803" t="s">
        <v>73</v>
      </c>
      <c r="AA89" s="799">
        <v>433</v>
      </c>
      <c r="AB89" s="761" t="s">
        <v>19</v>
      </c>
      <c r="AC89" s="1394">
        <v>2500</v>
      </c>
      <c r="AD89" s="1126">
        <v>45</v>
      </c>
      <c r="AE89" s="1087">
        <v>2500</v>
      </c>
      <c r="AF89" s="1384">
        <v>13</v>
      </c>
      <c r="AG89" s="1482"/>
    </row>
    <row r="90" spans="1:33" ht="18.75" customHeight="1">
      <c r="A90" s="1627"/>
      <c r="B90" s="803" t="s">
        <v>74</v>
      </c>
      <c r="C90" s="761">
        <v>434</v>
      </c>
      <c r="D90" s="761" t="s">
        <v>19</v>
      </c>
      <c r="E90" s="1073">
        <f>ПЛАН!L79</f>
        <v>0</v>
      </c>
      <c r="F90" s="1074">
        <f>ПЛАН!M79</f>
        <v>0</v>
      </c>
      <c r="G90" s="1489"/>
      <c r="H90" s="1064"/>
      <c r="I90" s="1655"/>
      <c r="J90" s="1224" t="s">
        <v>74</v>
      </c>
      <c r="K90" s="1190">
        <v>434</v>
      </c>
      <c r="L90" s="1190" t="s">
        <v>19</v>
      </c>
      <c r="M90" s="1189">
        <f>ПЛАН!L79+ПЛАН!N79</f>
        <v>0</v>
      </c>
      <c r="N90" s="1174">
        <f>ПЛАН!M79+ПЛАН!O79</f>
        <v>0</v>
      </c>
      <c r="O90" s="1192"/>
      <c r="P90" s="648"/>
      <c r="Q90" s="1627"/>
      <c r="R90" s="803" t="s">
        <v>74</v>
      </c>
      <c r="S90" s="761">
        <v>434</v>
      </c>
      <c r="T90" s="761" t="s">
        <v>19</v>
      </c>
      <c r="U90" s="1081">
        <f>ПЛАН!L79+ПЛАН!N79+ПЛАН!P79</f>
        <v>0</v>
      </c>
      <c r="V90" s="1063">
        <f>ПЛАН!M79+ПЛАН!O79+ПЛАН!Q79</f>
        <v>0</v>
      </c>
      <c r="W90" s="1071"/>
      <c r="X90" s="1064"/>
      <c r="Y90" s="1627"/>
      <c r="Z90" s="803" t="s">
        <v>74</v>
      </c>
      <c r="AA90" s="761">
        <v>434</v>
      </c>
      <c r="AB90" s="761" t="s">
        <v>19</v>
      </c>
      <c r="AC90" s="1394">
        <v>0</v>
      </c>
      <c r="AD90" s="1126">
        <v>0</v>
      </c>
      <c r="AE90" s="1087"/>
      <c r="AF90" s="1384"/>
      <c r="AG90" s="1482"/>
    </row>
    <row r="91" spans="1:33" ht="18.75" customHeight="1">
      <c r="A91" s="1624"/>
      <c r="B91" s="803" t="s">
        <v>374</v>
      </c>
      <c r="C91" s="761">
        <v>435</v>
      </c>
      <c r="D91" s="761" t="s">
        <v>19</v>
      </c>
      <c r="E91" s="1073">
        <f>ПЛАН!L80</f>
        <v>0</v>
      </c>
      <c r="F91" s="1074">
        <f>ПЛАН!M80</f>
        <v>0</v>
      </c>
      <c r="G91" s="1490">
        <v>3</v>
      </c>
      <c r="H91" s="1064">
        <v>19.8</v>
      </c>
      <c r="I91" s="1652"/>
      <c r="J91" s="1224" t="s">
        <v>374</v>
      </c>
      <c r="K91" s="1190">
        <v>435</v>
      </c>
      <c r="L91" s="1190" t="s">
        <v>19</v>
      </c>
      <c r="M91" s="1189">
        <f>ПЛАН!L80+ПЛАН!N80</f>
        <v>0</v>
      </c>
      <c r="N91" s="1174">
        <f>ПЛАН!M80+ПЛАН!O80</f>
        <v>0</v>
      </c>
      <c r="O91" s="1192">
        <v>3</v>
      </c>
      <c r="P91" s="648">
        <v>19.8</v>
      </c>
      <c r="Q91" s="1624"/>
      <c r="R91" s="803" t="s">
        <v>374</v>
      </c>
      <c r="S91" s="761">
        <v>435</v>
      </c>
      <c r="T91" s="761" t="s">
        <v>19</v>
      </c>
      <c r="U91" s="1081">
        <f>ПЛАН!L80+ПЛАН!N80+ПЛАН!P80</f>
        <v>9</v>
      </c>
      <c r="V91" s="1063">
        <f>ПЛАН!M80+ПЛАН!O80+ПЛАН!Q80</f>
        <v>0.5</v>
      </c>
      <c r="W91" s="1071">
        <v>72</v>
      </c>
      <c r="X91" s="1064">
        <v>22.5</v>
      </c>
      <c r="Y91" s="1624"/>
      <c r="Z91" s="803" t="s">
        <v>374</v>
      </c>
      <c r="AA91" s="761">
        <v>435</v>
      </c>
      <c r="AB91" s="761" t="s">
        <v>19</v>
      </c>
      <c r="AC91" s="1394">
        <v>90</v>
      </c>
      <c r="AD91" s="1126">
        <v>2.1</v>
      </c>
      <c r="AE91" s="1087">
        <v>104</v>
      </c>
      <c r="AF91" s="1384">
        <v>23.5</v>
      </c>
      <c r="AG91" s="1482"/>
    </row>
    <row r="92" spans="1:33" ht="20.25" customHeight="1">
      <c r="A92" s="1623">
        <v>8</v>
      </c>
      <c r="B92" s="1625" t="s">
        <v>20</v>
      </c>
      <c r="C92" s="742">
        <v>440</v>
      </c>
      <c r="D92" s="742" t="s">
        <v>5</v>
      </c>
      <c r="E92" s="1074">
        <f>ПЛАН!L81</f>
        <v>0</v>
      </c>
      <c r="F92" s="1074">
        <f>ПЛАН!M81</f>
        <v>0</v>
      </c>
      <c r="G92" s="1154"/>
      <c r="H92" s="1064">
        <v>89.4</v>
      </c>
      <c r="I92" s="1651">
        <v>8</v>
      </c>
      <c r="J92" s="1653" t="s">
        <v>20</v>
      </c>
      <c r="K92" s="809">
        <v>440</v>
      </c>
      <c r="L92" s="809" t="s">
        <v>5</v>
      </c>
      <c r="M92" s="1174">
        <f>ПЛАН!L81+ПЛАН!N81</f>
        <v>0.9</v>
      </c>
      <c r="N92" s="1174">
        <f>ПЛАН!M81+ПЛАН!O81</f>
        <v>405.6</v>
      </c>
      <c r="O92" s="79">
        <v>1.3</v>
      </c>
      <c r="P92" s="648">
        <v>669.1</v>
      </c>
      <c r="Q92" s="1623">
        <v>8</v>
      </c>
      <c r="R92" s="1625" t="s">
        <v>20</v>
      </c>
      <c r="S92" s="742">
        <v>440</v>
      </c>
      <c r="T92" s="742" t="s">
        <v>5</v>
      </c>
      <c r="U92" s="1063">
        <f>ПЛАН!L81+ПЛАН!N81+ПЛАН!P81</f>
        <v>0.9</v>
      </c>
      <c r="V92" s="1063">
        <f>ПЛАН!M81+ПЛАН!O81+ПЛАН!Q81</f>
        <v>618.2</v>
      </c>
      <c r="W92" s="1070">
        <v>1.1</v>
      </c>
      <c r="X92" s="1064">
        <v>795</v>
      </c>
      <c r="Y92" s="1623">
        <v>8</v>
      </c>
      <c r="Z92" s="1625" t="s">
        <v>20</v>
      </c>
      <c r="AA92" s="742">
        <v>440</v>
      </c>
      <c r="AB92" s="742" t="s">
        <v>5</v>
      </c>
      <c r="AC92" s="1126">
        <v>0.9</v>
      </c>
      <c r="AD92" s="1126">
        <v>693.5</v>
      </c>
      <c r="AE92" s="1086">
        <v>1.1</v>
      </c>
      <c r="AF92" s="1384">
        <v>885.9</v>
      </c>
      <c r="AG92" s="1482"/>
    </row>
    <row r="93" spans="1:33" ht="17.25" customHeight="1">
      <c r="A93" s="1624"/>
      <c r="B93" s="1626"/>
      <c r="C93" s="742">
        <v>441</v>
      </c>
      <c r="D93" s="742" t="s">
        <v>375</v>
      </c>
      <c r="E93" s="1073">
        <f>ПЛАН!L82</f>
        <v>0</v>
      </c>
      <c r="F93" s="1086" t="s">
        <v>62</v>
      </c>
      <c r="G93" s="1071"/>
      <c r="H93" s="1064" t="s">
        <v>62</v>
      </c>
      <c r="I93" s="1652"/>
      <c r="J93" s="1654"/>
      <c r="K93" s="809">
        <v>441</v>
      </c>
      <c r="L93" s="809" t="s">
        <v>375</v>
      </c>
      <c r="M93" s="1189">
        <f>ПЛАН!L82+ПЛАН!N82</f>
        <v>0</v>
      </c>
      <c r="N93" s="1225" t="s">
        <v>62</v>
      </c>
      <c r="O93" s="1192"/>
      <c r="P93" s="648" t="s">
        <v>62</v>
      </c>
      <c r="Q93" s="1624"/>
      <c r="R93" s="1626"/>
      <c r="S93" s="742">
        <v>441</v>
      </c>
      <c r="T93" s="742" t="s">
        <v>375</v>
      </c>
      <c r="U93" s="1081">
        <f>ПЛАН!L82+ПЛАН!N82+ПЛАН!P82</f>
        <v>0</v>
      </c>
      <c r="V93" s="1086" t="s">
        <v>62</v>
      </c>
      <c r="W93" s="1071"/>
      <c r="X93" s="1064" t="s">
        <v>62</v>
      </c>
      <c r="Y93" s="1624"/>
      <c r="Z93" s="1626"/>
      <c r="AA93" s="742">
        <v>441</v>
      </c>
      <c r="AB93" s="742" t="s">
        <v>375</v>
      </c>
      <c r="AC93" s="1394">
        <v>1600</v>
      </c>
      <c r="AD93" s="1086" t="s">
        <v>62</v>
      </c>
      <c r="AE93" s="1086">
        <v>2026</v>
      </c>
      <c r="AF93" s="1384" t="s">
        <v>62</v>
      </c>
      <c r="AG93" s="1482"/>
    </row>
    <row r="94" spans="1:32" ht="22.5" customHeight="1">
      <c r="A94" s="740">
        <v>9</v>
      </c>
      <c r="B94" s="741" t="s">
        <v>22</v>
      </c>
      <c r="C94" s="742">
        <v>450</v>
      </c>
      <c r="D94" s="742" t="s">
        <v>5</v>
      </c>
      <c r="E94" s="1073">
        <f>ПЛАН!L83</f>
        <v>0</v>
      </c>
      <c r="F94" s="1074">
        <f>ПЛАН!M83</f>
        <v>0</v>
      </c>
      <c r="G94" s="1071"/>
      <c r="H94" s="1064"/>
      <c r="I94" s="869">
        <v>9</v>
      </c>
      <c r="J94" s="1175" t="s">
        <v>22</v>
      </c>
      <c r="K94" s="809">
        <v>450</v>
      </c>
      <c r="L94" s="809" t="s">
        <v>5</v>
      </c>
      <c r="M94" s="1189">
        <f>ПЛАН!L83+ПЛАН!N83</f>
        <v>0</v>
      </c>
      <c r="N94" s="1174">
        <f>ПЛАН!M83+ПЛАН!O83</f>
        <v>38.2</v>
      </c>
      <c r="O94" s="1192"/>
      <c r="P94" s="648">
        <v>53.4</v>
      </c>
      <c r="Q94" s="740">
        <v>9</v>
      </c>
      <c r="R94" s="741" t="s">
        <v>22</v>
      </c>
      <c r="S94" s="742">
        <v>450</v>
      </c>
      <c r="T94" s="742" t="s">
        <v>5</v>
      </c>
      <c r="U94" s="1081">
        <f>ПЛАН!L83+ПЛАН!N83+ПЛАН!P83</f>
        <v>0</v>
      </c>
      <c r="V94" s="1063">
        <f>ПЛАН!M83+ПЛАН!O83+ПЛАН!Q83</f>
        <v>86.80000000000001</v>
      </c>
      <c r="W94" s="1071"/>
      <c r="X94" s="1064">
        <v>53.4</v>
      </c>
      <c r="Y94" s="740">
        <v>9</v>
      </c>
      <c r="Z94" s="741" t="s">
        <v>22</v>
      </c>
      <c r="AA94" s="742">
        <v>450</v>
      </c>
      <c r="AB94" s="742" t="s">
        <v>5</v>
      </c>
      <c r="AC94" s="1394">
        <v>0</v>
      </c>
      <c r="AD94" s="1126">
        <v>86.80000000000001</v>
      </c>
      <c r="AE94" s="1087"/>
      <c r="AF94" s="1384">
        <v>63.3</v>
      </c>
    </row>
    <row r="95" spans="1:32" ht="21" customHeight="1">
      <c r="A95" s="795">
        <v>10</v>
      </c>
      <c r="B95" s="745" t="s">
        <v>376</v>
      </c>
      <c r="C95" s="742">
        <v>460</v>
      </c>
      <c r="D95" s="742" t="s">
        <v>9</v>
      </c>
      <c r="E95" s="1071" t="s">
        <v>62</v>
      </c>
      <c r="F95" s="1074">
        <f>ПЛАН!M84</f>
        <v>0</v>
      </c>
      <c r="G95" s="1071" t="s">
        <v>62</v>
      </c>
      <c r="H95" s="1064">
        <v>3.3</v>
      </c>
      <c r="I95" s="872">
        <v>10</v>
      </c>
      <c r="J95" s="1176" t="s">
        <v>376</v>
      </c>
      <c r="K95" s="809">
        <v>460</v>
      </c>
      <c r="L95" s="809" t="s">
        <v>9</v>
      </c>
      <c r="M95" s="1192" t="s">
        <v>62</v>
      </c>
      <c r="N95" s="1174">
        <f>ПЛАН!M84+ПЛАН!O84</f>
        <v>10.8</v>
      </c>
      <c r="O95" s="1192" t="s">
        <v>62</v>
      </c>
      <c r="P95" s="648">
        <v>22.6</v>
      </c>
      <c r="Q95" s="795">
        <v>10</v>
      </c>
      <c r="R95" s="745" t="s">
        <v>376</v>
      </c>
      <c r="S95" s="742">
        <v>460</v>
      </c>
      <c r="T95" s="742" t="s">
        <v>9</v>
      </c>
      <c r="U95" s="1071" t="s">
        <v>62</v>
      </c>
      <c r="V95" s="1063">
        <f>ПЛАН!M84+ПЛАН!O84+ПЛАН!Q84</f>
        <v>15.8</v>
      </c>
      <c r="W95" s="1071" t="s">
        <v>62</v>
      </c>
      <c r="X95" s="1064">
        <v>41</v>
      </c>
      <c r="Y95" s="795">
        <v>10</v>
      </c>
      <c r="Z95" s="745" t="s">
        <v>376</v>
      </c>
      <c r="AA95" s="742">
        <v>460</v>
      </c>
      <c r="AB95" s="742" t="s">
        <v>9</v>
      </c>
      <c r="AC95" s="1087" t="s">
        <v>62</v>
      </c>
      <c r="AD95" s="1126">
        <v>20.8</v>
      </c>
      <c r="AE95" s="1087" t="s">
        <v>62</v>
      </c>
      <c r="AF95" s="1384">
        <v>50.2</v>
      </c>
    </row>
    <row r="96" spans="1:32" ht="22.5" customHeight="1">
      <c r="A96" s="755"/>
      <c r="B96" s="1141" t="s">
        <v>377</v>
      </c>
      <c r="C96" s="765">
        <v>470</v>
      </c>
      <c r="D96" s="762" t="s">
        <v>9</v>
      </c>
      <c r="E96" s="1080" t="s">
        <v>62</v>
      </c>
      <c r="F96" s="1082">
        <f>ПЛАН!M85</f>
        <v>419.8</v>
      </c>
      <c r="G96" s="1080" t="s">
        <v>62</v>
      </c>
      <c r="H96" s="1084">
        <f>H77+H80+H81+H82+H83+H84+H86+H92+H94+H95</f>
        <v>1315.8</v>
      </c>
      <c r="I96" s="866"/>
      <c r="J96" s="786" t="s">
        <v>377</v>
      </c>
      <c r="K96" s="1196">
        <v>470</v>
      </c>
      <c r="L96" s="1193" t="s">
        <v>9</v>
      </c>
      <c r="M96" s="1200" t="s">
        <v>62</v>
      </c>
      <c r="N96" s="1184">
        <f>ПЛАН!M85+ПЛАН!O85</f>
        <v>1673.3</v>
      </c>
      <c r="O96" s="1200" t="s">
        <v>62</v>
      </c>
      <c r="P96" s="1212">
        <f>P77+P80+P81+P82+P83+P84+P86+P92+P94+P95</f>
        <v>2423</v>
      </c>
      <c r="Q96" s="755"/>
      <c r="R96" s="786" t="s">
        <v>377</v>
      </c>
      <c r="S96" s="765">
        <v>470</v>
      </c>
      <c r="T96" s="762" t="s">
        <v>9</v>
      </c>
      <c r="U96" s="1080" t="s">
        <v>62</v>
      </c>
      <c r="V96" s="1069">
        <f>ПЛАН!M85+ПЛАН!O85+ПЛАН!Q85</f>
        <v>2644.2</v>
      </c>
      <c r="W96" s="1080" t="s">
        <v>62</v>
      </c>
      <c r="X96" s="1084">
        <f>X77+X80+X81+X82+X83+X84+X86+X92+X94+X95</f>
        <v>2944.0000000000005</v>
      </c>
      <c r="Y96" s="1351"/>
      <c r="Z96" s="1348" t="s">
        <v>377</v>
      </c>
      <c r="AA96" s="1349">
        <v>470</v>
      </c>
      <c r="AB96" s="1350" t="s">
        <v>9</v>
      </c>
      <c r="AC96" s="1396" t="s">
        <v>62</v>
      </c>
      <c r="AD96" s="1390">
        <v>3336.4000000000005</v>
      </c>
      <c r="AE96" s="1396" t="s">
        <v>62</v>
      </c>
      <c r="AF96" s="1401">
        <v>3631.8000000000006</v>
      </c>
    </row>
    <row r="97" spans="1:32" ht="22.5" customHeight="1">
      <c r="A97" s="730"/>
      <c r="B97" s="791" t="s">
        <v>55</v>
      </c>
      <c r="C97" s="761">
        <v>480</v>
      </c>
      <c r="D97" s="761" t="s">
        <v>9</v>
      </c>
      <c r="E97" s="1071" t="s">
        <v>62</v>
      </c>
      <c r="F97" s="1074">
        <f>ПЛАН!M86</f>
        <v>0</v>
      </c>
      <c r="G97" s="1071" t="s">
        <v>62</v>
      </c>
      <c r="H97" s="1065"/>
      <c r="I97" s="891"/>
      <c r="J97" s="1214" t="s">
        <v>55</v>
      </c>
      <c r="K97" s="1190">
        <v>480</v>
      </c>
      <c r="L97" s="1190" t="s">
        <v>9</v>
      </c>
      <c r="M97" s="1192" t="s">
        <v>62</v>
      </c>
      <c r="N97" s="1174">
        <f>ПЛАН!M86+ПЛАН!O86</f>
        <v>0</v>
      </c>
      <c r="O97" s="1192" t="s">
        <v>62</v>
      </c>
      <c r="P97" s="82"/>
      <c r="Q97" s="730"/>
      <c r="R97" s="791" t="s">
        <v>55</v>
      </c>
      <c r="S97" s="761">
        <v>480</v>
      </c>
      <c r="T97" s="761" t="s">
        <v>9</v>
      </c>
      <c r="U97" s="1071" t="s">
        <v>62</v>
      </c>
      <c r="V97" s="1063">
        <f>ПЛАН!M86+ПЛАН!O86+ПЛАН!Q86</f>
        <v>0</v>
      </c>
      <c r="W97" s="1071" t="s">
        <v>62</v>
      </c>
      <c r="X97" s="1065"/>
      <c r="Y97" s="730"/>
      <c r="Z97" s="791" t="s">
        <v>55</v>
      </c>
      <c r="AA97" s="761">
        <v>480</v>
      </c>
      <c r="AB97" s="761" t="s">
        <v>9</v>
      </c>
      <c r="AC97" s="1087" t="s">
        <v>62</v>
      </c>
      <c r="AD97" s="1126">
        <v>0</v>
      </c>
      <c r="AE97" s="1087" t="s">
        <v>62</v>
      </c>
      <c r="AF97" s="1388"/>
    </row>
    <row r="98" spans="1:32" ht="21" customHeight="1">
      <c r="A98" s="755"/>
      <c r="B98" s="751" t="s">
        <v>83</v>
      </c>
      <c r="C98" s="775"/>
      <c r="D98" s="775"/>
      <c r="E98" s="805"/>
      <c r="F98" s="805"/>
      <c r="G98" s="805"/>
      <c r="H98" s="806"/>
      <c r="I98" s="866"/>
      <c r="J98" s="751" t="s">
        <v>83</v>
      </c>
      <c r="K98" s="775"/>
      <c r="L98" s="775"/>
      <c r="M98" s="805"/>
      <c r="N98" s="805"/>
      <c r="O98" s="805"/>
      <c r="P98" s="806"/>
      <c r="Q98" s="755"/>
      <c r="R98" s="751" t="s">
        <v>83</v>
      </c>
      <c r="S98" s="775"/>
      <c r="T98" s="775"/>
      <c r="U98" s="805"/>
      <c r="V98" s="805"/>
      <c r="W98" s="805"/>
      <c r="X98" s="806"/>
      <c r="Y98" s="755"/>
      <c r="Z98" s="751" t="s">
        <v>83</v>
      </c>
      <c r="AA98" s="775"/>
      <c r="AB98" s="775"/>
      <c r="AC98" s="1404"/>
      <c r="AD98" s="1404"/>
      <c r="AE98" s="1404"/>
      <c r="AF98" s="1405"/>
    </row>
    <row r="99" spans="1:32" ht="18.75" customHeight="1">
      <c r="A99" s="740">
        <v>1</v>
      </c>
      <c r="B99" s="741" t="s">
        <v>234</v>
      </c>
      <c r="C99" s="807">
        <v>490</v>
      </c>
      <c r="D99" s="737" t="s">
        <v>23</v>
      </c>
      <c r="E99" s="1073">
        <f>ПЛАН!L88</f>
        <v>0</v>
      </c>
      <c r="F99" s="1074">
        <f>ПЛАН!M88</f>
        <v>0</v>
      </c>
      <c r="G99" s="1087"/>
      <c r="H99" s="1086"/>
      <c r="I99" s="869">
        <v>1</v>
      </c>
      <c r="J99" s="1175" t="s">
        <v>234</v>
      </c>
      <c r="K99" s="1226">
        <v>490</v>
      </c>
      <c r="L99" s="1172" t="s">
        <v>23</v>
      </c>
      <c r="M99" s="1189">
        <f>ПЛАН!L88+ПЛАН!N88</f>
        <v>0</v>
      </c>
      <c r="N99" s="1174">
        <f>ПЛАН!M88+ПЛАН!O88</f>
        <v>0</v>
      </c>
      <c r="O99" s="1227"/>
      <c r="P99" s="1225"/>
      <c r="Q99" s="740">
        <v>1</v>
      </c>
      <c r="R99" s="741" t="s">
        <v>234</v>
      </c>
      <c r="S99" s="807">
        <v>490</v>
      </c>
      <c r="T99" s="737" t="s">
        <v>23</v>
      </c>
      <c r="U99" s="1081">
        <f>ПЛАН!L88+ПЛАН!N88+ПЛАН!P88</f>
        <v>0</v>
      </c>
      <c r="V99" s="1063">
        <f>ПЛАН!M88+ПЛАН!O88+ПЛАН!Q88</f>
        <v>0</v>
      </c>
      <c r="W99" s="1087"/>
      <c r="X99" s="1086"/>
      <c r="Y99" s="740">
        <v>1</v>
      </c>
      <c r="Z99" s="741" t="s">
        <v>234</v>
      </c>
      <c r="AA99" s="807">
        <v>490</v>
      </c>
      <c r="AB99" s="737" t="s">
        <v>23</v>
      </c>
      <c r="AC99" s="1394">
        <v>0</v>
      </c>
      <c r="AD99" s="1126">
        <v>0</v>
      </c>
      <c r="AE99" s="1087"/>
      <c r="AF99" s="1086"/>
    </row>
    <row r="100" spans="1:33" ht="21" customHeight="1">
      <c r="A100" s="734">
        <v>2</v>
      </c>
      <c r="B100" s="735" t="s">
        <v>24</v>
      </c>
      <c r="C100" s="742">
        <v>500</v>
      </c>
      <c r="D100" s="742" t="s">
        <v>23</v>
      </c>
      <c r="E100" s="1073">
        <f>ПЛАН!L89</f>
        <v>0</v>
      </c>
      <c r="F100" s="1074">
        <f>ПЛАН!M89</f>
        <v>0</v>
      </c>
      <c r="G100" s="1087">
        <v>35</v>
      </c>
      <c r="H100" s="1086">
        <v>27</v>
      </c>
      <c r="I100" s="871">
        <v>2</v>
      </c>
      <c r="J100" s="1170" t="s">
        <v>24</v>
      </c>
      <c r="K100" s="809">
        <v>500</v>
      </c>
      <c r="L100" s="809" t="s">
        <v>23</v>
      </c>
      <c r="M100" s="1189">
        <f>ПЛАН!L89+ПЛАН!N89</f>
        <v>38</v>
      </c>
      <c r="N100" s="1174">
        <f>ПЛАН!M89+ПЛАН!O89</f>
        <v>4.4</v>
      </c>
      <c r="O100" s="1227">
        <v>74</v>
      </c>
      <c r="P100" s="1225">
        <v>38.9</v>
      </c>
      <c r="Q100" s="734">
        <v>2</v>
      </c>
      <c r="R100" s="735" t="s">
        <v>24</v>
      </c>
      <c r="S100" s="742">
        <v>500</v>
      </c>
      <c r="T100" s="742" t="s">
        <v>23</v>
      </c>
      <c r="U100" s="1081">
        <f>ПЛАН!L89+ПЛАН!N89+ПЛАН!P89</f>
        <v>91</v>
      </c>
      <c r="V100" s="1063">
        <f>ПЛАН!M89+ПЛАН!O89+ПЛАН!Q89</f>
        <v>10.5</v>
      </c>
      <c r="W100" s="1087">
        <v>106</v>
      </c>
      <c r="X100" s="1086">
        <v>63.6</v>
      </c>
      <c r="Y100" s="734">
        <v>2</v>
      </c>
      <c r="Z100" s="735" t="s">
        <v>24</v>
      </c>
      <c r="AA100" s="742">
        <v>500</v>
      </c>
      <c r="AB100" s="742" t="s">
        <v>23</v>
      </c>
      <c r="AC100" s="1394">
        <v>120</v>
      </c>
      <c r="AD100" s="1126">
        <v>13.8</v>
      </c>
      <c r="AE100" s="1087">
        <v>121</v>
      </c>
      <c r="AF100" s="1086">
        <v>74</v>
      </c>
      <c r="AG100" s="1482"/>
    </row>
    <row r="101" spans="1:33" ht="31.5" customHeight="1">
      <c r="A101" s="759">
        <v>3</v>
      </c>
      <c r="B101" s="808" t="s">
        <v>378</v>
      </c>
      <c r="C101" s="807">
        <v>510</v>
      </c>
      <c r="D101" s="742" t="s">
        <v>23</v>
      </c>
      <c r="E101" s="1073">
        <f>ПЛАН!L90</f>
        <v>0</v>
      </c>
      <c r="F101" s="1074">
        <f>ПЛАН!M90</f>
        <v>0</v>
      </c>
      <c r="G101" s="1087">
        <v>315</v>
      </c>
      <c r="H101" s="1086">
        <v>77.5</v>
      </c>
      <c r="I101" s="1187">
        <v>3</v>
      </c>
      <c r="J101" s="1228" t="s">
        <v>378</v>
      </c>
      <c r="K101" s="1226">
        <v>510</v>
      </c>
      <c r="L101" s="809" t="s">
        <v>23</v>
      </c>
      <c r="M101" s="1189">
        <f>ПЛАН!L90+ПЛАН!N90</f>
        <v>240</v>
      </c>
      <c r="N101" s="1174">
        <f>ПЛАН!M90+ПЛАН!O90</f>
        <v>31.2</v>
      </c>
      <c r="O101" s="1227">
        <v>848</v>
      </c>
      <c r="P101" s="1225">
        <v>238.3</v>
      </c>
      <c r="Q101" s="759">
        <v>3</v>
      </c>
      <c r="R101" s="808" t="s">
        <v>378</v>
      </c>
      <c r="S101" s="807">
        <v>510</v>
      </c>
      <c r="T101" s="742" t="s">
        <v>23</v>
      </c>
      <c r="U101" s="1081">
        <f>ПЛАН!L90+ПЛАН!N90+ПЛАН!P90</f>
        <v>555</v>
      </c>
      <c r="V101" s="1063">
        <f>ПЛАН!M90+ПЛАН!O90+ПЛАН!Q90</f>
        <v>72.2</v>
      </c>
      <c r="W101" s="1087">
        <v>1205</v>
      </c>
      <c r="X101" s="1086">
        <v>348</v>
      </c>
      <c r="Y101" s="759">
        <v>3</v>
      </c>
      <c r="Z101" s="808" t="s">
        <v>378</v>
      </c>
      <c r="AA101" s="807">
        <v>510</v>
      </c>
      <c r="AB101" s="742" t="s">
        <v>23</v>
      </c>
      <c r="AC101" s="1394">
        <v>700</v>
      </c>
      <c r="AD101" s="1126">
        <v>91</v>
      </c>
      <c r="AE101" s="1087">
        <v>1372</v>
      </c>
      <c r="AF101" s="1086">
        <v>378.1</v>
      </c>
      <c r="AG101" s="1482"/>
    </row>
    <row r="102" spans="1:33" ht="21" customHeight="1">
      <c r="A102" s="740">
        <v>4</v>
      </c>
      <c r="B102" s="741" t="s">
        <v>379</v>
      </c>
      <c r="C102" s="742">
        <v>520</v>
      </c>
      <c r="D102" s="742" t="s">
        <v>380</v>
      </c>
      <c r="E102" s="1073">
        <f>ПЛАН!L91</f>
        <v>0</v>
      </c>
      <c r="F102" s="1074">
        <f>ПЛАН!M91</f>
        <v>0</v>
      </c>
      <c r="G102" s="1087">
        <v>1</v>
      </c>
      <c r="H102" s="1086">
        <v>35.8</v>
      </c>
      <c r="I102" s="869">
        <v>4</v>
      </c>
      <c r="J102" s="1175" t="s">
        <v>379</v>
      </c>
      <c r="K102" s="809">
        <v>520</v>
      </c>
      <c r="L102" s="809" t="s">
        <v>380</v>
      </c>
      <c r="M102" s="1189">
        <f>ПЛАН!L91+ПЛАН!N91</f>
        <v>2.5</v>
      </c>
      <c r="N102" s="1174">
        <f>ПЛАН!M91+ПЛАН!O91</f>
        <v>125</v>
      </c>
      <c r="O102" s="1227">
        <v>5</v>
      </c>
      <c r="P102" s="1225">
        <v>267.8</v>
      </c>
      <c r="Q102" s="740">
        <v>4</v>
      </c>
      <c r="R102" s="741" t="s">
        <v>379</v>
      </c>
      <c r="S102" s="742">
        <v>520</v>
      </c>
      <c r="T102" s="742" t="s">
        <v>380</v>
      </c>
      <c r="U102" s="1081">
        <f>ПЛАН!L91+ПЛАН!N91+ПЛАН!P91</f>
        <v>4.5</v>
      </c>
      <c r="V102" s="1063">
        <f>ПЛАН!M91+ПЛАН!O91+ПЛАН!Q91</f>
        <v>225</v>
      </c>
      <c r="W102" s="1087">
        <v>8</v>
      </c>
      <c r="X102" s="1086">
        <v>568.5</v>
      </c>
      <c r="Y102" s="740">
        <v>4</v>
      </c>
      <c r="Z102" s="741" t="s">
        <v>379</v>
      </c>
      <c r="AA102" s="742">
        <v>520</v>
      </c>
      <c r="AB102" s="742" t="s">
        <v>380</v>
      </c>
      <c r="AC102" s="1394">
        <v>5</v>
      </c>
      <c r="AD102" s="1126">
        <v>250</v>
      </c>
      <c r="AE102" s="1087">
        <v>8</v>
      </c>
      <c r="AF102" s="1086">
        <v>773</v>
      </c>
      <c r="AG102" s="1482"/>
    </row>
    <row r="103" spans="1:32" ht="17.25" customHeight="1">
      <c r="A103" s="740">
        <v>5</v>
      </c>
      <c r="B103" s="741" t="s">
        <v>381</v>
      </c>
      <c r="C103" s="807">
        <v>530</v>
      </c>
      <c r="D103" s="742" t="s">
        <v>9</v>
      </c>
      <c r="E103" s="743" t="s">
        <v>62</v>
      </c>
      <c r="F103" s="1074">
        <f>ПЛАН!M92</f>
        <v>28.2</v>
      </c>
      <c r="G103" s="743" t="s">
        <v>62</v>
      </c>
      <c r="H103" s="1086">
        <v>74.4</v>
      </c>
      <c r="I103" s="869">
        <v>5</v>
      </c>
      <c r="J103" s="1175" t="s">
        <v>381</v>
      </c>
      <c r="K103" s="1226">
        <v>530</v>
      </c>
      <c r="L103" s="809" t="s">
        <v>9</v>
      </c>
      <c r="M103" s="810" t="s">
        <v>62</v>
      </c>
      <c r="N103" s="1174">
        <f>ПЛАН!M92+ПЛАН!O92</f>
        <v>253.2</v>
      </c>
      <c r="O103" s="810" t="s">
        <v>62</v>
      </c>
      <c r="P103" s="1225">
        <v>395.2</v>
      </c>
      <c r="Q103" s="740">
        <v>5</v>
      </c>
      <c r="R103" s="741" t="s">
        <v>381</v>
      </c>
      <c r="S103" s="807">
        <v>530</v>
      </c>
      <c r="T103" s="742" t="s">
        <v>9</v>
      </c>
      <c r="U103" s="743" t="s">
        <v>62</v>
      </c>
      <c r="V103" s="1063">
        <f>ПЛАН!M92+ПЛАН!O92+ПЛАН!Q92</f>
        <v>478.2</v>
      </c>
      <c r="W103" s="743" t="s">
        <v>62</v>
      </c>
      <c r="X103" s="1086">
        <v>691.5</v>
      </c>
      <c r="Y103" s="740">
        <v>5</v>
      </c>
      <c r="Z103" s="741" t="s">
        <v>381</v>
      </c>
      <c r="AA103" s="807">
        <v>530</v>
      </c>
      <c r="AB103" s="742" t="s">
        <v>9</v>
      </c>
      <c r="AC103" s="1088" t="s">
        <v>62</v>
      </c>
      <c r="AD103" s="1126">
        <v>506.4</v>
      </c>
      <c r="AE103" s="1088" t="s">
        <v>62</v>
      </c>
      <c r="AF103" s="1086">
        <v>825.8</v>
      </c>
    </row>
    <row r="104" spans="1:32" ht="17.25" customHeight="1">
      <c r="A104" s="740">
        <v>6</v>
      </c>
      <c r="B104" s="741" t="s">
        <v>242</v>
      </c>
      <c r="C104" s="742">
        <v>540</v>
      </c>
      <c r="D104" s="742" t="s">
        <v>9</v>
      </c>
      <c r="E104" s="743" t="s">
        <v>62</v>
      </c>
      <c r="F104" s="1074">
        <f>ПЛАН!M93</f>
        <v>0</v>
      </c>
      <c r="G104" s="743"/>
      <c r="H104" s="1086"/>
      <c r="I104" s="869">
        <v>6</v>
      </c>
      <c r="J104" s="1175" t="s">
        <v>242</v>
      </c>
      <c r="K104" s="809">
        <v>540</v>
      </c>
      <c r="L104" s="809" t="s">
        <v>9</v>
      </c>
      <c r="M104" s="810" t="s">
        <v>62</v>
      </c>
      <c r="N104" s="1174">
        <f>ПЛАН!M93+ПЛАН!O93</f>
        <v>0</v>
      </c>
      <c r="O104" s="810" t="s">
        <v>62</v>
      </c>
      <c r="P104" s="1225"/>
      <c r="Q104" s="740">
        <v>6</v>
      </c>
      <c r="R104" s="741" t="s">
        <v>242</v>
      </c>
      <c r="S104" s="742">
        <v>540</v>
      </c>
      <c r="T104" s="742" t="s">
        <v>9</v>
      </c>
      <c r="U104" s="743" t="s">
        <v>62</v>
      </c>
      <c r="V104" s="1063">
        <f>ПЛАН!M93+ПЛАН!O93+ПЛАН!Q93</f>
        <v>0</v>
      </c>
      <c r="W104" s="743" t="s">
        <v>62</v>
      </c>
      <c r="X104" s="1086"/>
      <c r="Y104" s="740">
        <v>6</v>
      </c>
      <c r="Z104" s="741" t="s">
        <v>242</v>
      </c>
      <c r="AA104" s="742">
        <v>540</v>
      </c>
      <c r="AB104" s="742" t="s">
        <v>9</v>
      </c>
      <c r="AC104" s="1088" t="s">
        <v>62</v>
      </c>
      <c r="AD104" s="1126">
        <v>0</v>
      </c>
      <c r="AE104" s="1088" t="s">
        <v>62</v>
      </c>
      <c r="AF104" s="1086"/>
    </row>
    <row r="105" spans="1:32" ht="20.25" customHeight="1">
      <c r="A105" s="740">
        <v>7</v>
      </c>
      <c r="B105" s="741" t="s">
        <v>241</v>
      </c>
      <c r="C105" s="807">
        <v>550</v>
      </c>
      <c r="D105" s="742" t="s">
        <v>382</v>
      </c>
      <c r="E105" s="1073">
        <f>ПЛАН!L94</f>
        <v>0</v>
      </c>
      <c r="F105" s="1074">
        <f>ПЛАН!M94</f>
        <v>0</v>
      </c>
      <c r="G105" s="1087"/>
      <c r="H105" s="1086"/>
      <c r="I105" s="869">
        <v>7</v>
      </c>
      <c r="J105" s="1175" t="s">
        <v>241</v>
      </c>
      <c r="K105" s="1226">
        <v>550</v>
      </c>
      <c r="L105" s="809" t="s">
        <v>382</v>
      </c>
      <c r="M105" s="1174">
        <f>ПЛАН!L94+ПЛАН!N94</f>
        <v>7.5</v>
      </c>
      <c r="N105" s="1174">
        <f>ПЛАН!M94+ПЛАН!O94</f>
        <v>0</v>
      </c>
      <c r="O105" s="1225"/>
      <c r="P105" s="1225"/>
      <c r="Q105" s="740">
        <v>7</v>
      </c>
      <c r="R105" s="741" t="s">
        <v>241</v>
      </c>
      <c r="S105" s="807">
        <v>550</v>
      </c>
      <c r="T105" s="742" t="s">
        <v>382</v>
      </c>
      <c r="U105" s="1081">
        <f>ПЛАН!L94+ПЛАН!N94+ПЛАН!P94</f>
        <v>15</v>
      </c>
      <c r="V105" s="1063">
        <f>ПЛАН!M94+ПЛАН!O94+ПЛАН!Q94</f>
        <v>0</v>
      </c>
      <c r="W105" s="1087">
        <v>15</v>
      </c>
      <c r="X105" s="1086"/>
      <c r="Y105" s="740">
        <v>7</v>
      </c>
      <c r="Z105" s="741" t="s">
        <v>241</v>
      </c>
      <c r="AA105" s="807">
        <v>550</v>
      </c>
      <c r="AB105" s="742" t="s">
        <v>382</v>
      </c>
      <c r="AC105" s="1394">
        <v>15</v>
      </c>
      <c r="AD105" s="1126">
        <v>0</v>
      </c>
      <c r="AE105" s="1087">
        <v>15</v>
      </c>
      <c r="AF105" s="1086"/>
    </row>
    <row r="106" spans="1:32" ht="17.25" customHeight="1">
      <c r="A106" s="734">
        <v>8</v>
      </c>
      <c r="B106" s="735" t="s">
        <v>26</v>
      </c>
      <c r="C106" s="742">
        <v>560</v>
      </c>
      <c r="D106" s="809" t="s">
        <v>9</v>
      </c>
      <c r="E106" s="810" t="s">
        <v>62</v>
      </c>
      <c r="F106" s="1074">
        <f>ПЛАН!M95</f>
        <v>0</v>
      </c>
      <c r="G106" s="810" t="s">
        <v>62</v>
      </c>
      <c r="H106" s="1086"/>
      <c r="I106" s="871">
        <v>8</v>
      </c>
      <c r="J106" s="1170" t="s">
        <v>26</v>
      </c>
      <c r="K106" s="809">
        <v>560</v>
      </c>
      <c r="L106" s="809" t="s">
        <v>9</v>
      </c>
      <c r="M106" s="810" t="s">
        <v>62</v>
      </c>
      <c r="N106" s="1174">
        <f>ПЛАН!M95+ПЛАН!O95</f>
        <v>60</v>
      </c>
      <c r="O106" s="810" t="s">
        <v>62</v>
      </c>
      <c r="P106" s="1225"/>
      <c r="Q106" s="734">
        <v>8</v>
      </c>
      <c r="R106" s="735" t="s">
        <v>26</v>
      </c>
      <c r="S106" s="742">
        <v>560</v>
      </c>
      <c r="T106" s="809" t="s">
        <v>9</v>
      </c>
      <c r="U106" s="810" t="s">
        <v>62</v>
      </c>
      <c r="V106" s="1063">
        <f>ПЛАН!M95+ПЛАН!O95+ПЛАН!Q95</f>
        <v>120</v>
      </c>
      <c r="W106" s="810" t="s">
        <v>62</v>
      </c>
      <c r="X106" s="1086"/>
      <c r="Y106" s="734">
        <v>8</v>
      </c>
      <c r="Z106" s="735" t="s">
        <v>26</v>
      </c>
      <c r="AA106" s="742">
        <v>560</v>
      </c>
      <c r="AB106" s="809" t="s">
        <v>9</v>
      </c>
      <c r="AC106" s="1232" t="s">
        <v>62</v>
      </c>
      <c r="AD106" s="1126">
        <v>120</v>
      </c>
      <c r="AE106" s="1232" t="s">
        <v>62</v>
      </c>
      <c r="AF106" s="1086"/>
    </row>
    <row r="107" spans="1:32" ht="18" customHeight="1">
      <c r="A107" s="740">
        <v>9</v>
      </c>
      <c r="B107" s="741" t="s">
        <v>237</v>
      </c>
      <c r="C107" s="807">
        <v>570</v>
      </c>
      <c r="D107" s="742" t="s">
        <v>9</v>
      </c>
      <c r="E107" s="743" t="s">
        <v>62</v>
      </c>
      <c r="F107" s="1074">
        <f>ПЛАН!M96</f>
        <v>0</v>
      </c>
      <c r="G107" s="743" t="s">
        <v>62</v>
      </c>
      <c r="H107" s="1086"/>
      <c r="I107" s="869">
        <v>9</v>
      </c>
      <c r="J107" s="1175" t="s">
        <v>237</v>
      </c>
      <c r="K107" s="1226">
        <v>570</v>
      </c>
      <c r="L107" s="809" t="s">
        <v>9</v>
      </c>
      <c r="M107" s="810" t="s">
        <v>62</v>
      </c>
      <c r="N107" s="1174">
        <f>ПЛАН!M96+ПЛАН!O96</f>
        <v>0</v>
      </c>
      <c r="O107" s="810" t="s">
        <v>62</v>
      </c>
      <c r="P107" s="1225"/>
      <c r="Q107" s="740">
        <v>9</v>
      </c>
      <c r="R107" s="741" t="s">
        <v>237</v>
      </c>
      <c r="S107" s="807">
        <v>570</v>
      </c>
      <c r="T107" s="742" t="s">
        <v>9</v>
      </c>
      <c r="U107" s="743" t="s">
        <v>62</v>
      </c>
      <c r="V107" s="1063">
        <f>ПЛАН!M96+ПЛАН!O96+ПЛАН!Q96</f>
        <v>0</v>
      </c>
      <c r="W107" s="743" t="s">
        <v>62</v>
      </c>
      <c r="X107" s="1086"/>
      <c r="Y107" s="740">
        <v>9</v>
      </c>
      <c r="Z107" s="741" t="s">
        <v>237</v>
      </c>
      <c r="AA107" s="807">
        <v>570</v>
      </c>
      <c r="AB107" s="742" t="s">
        <v>9</v>
      </c>
      <c r="AC107" s="1088" t="s">
        <v>62</v>
      </c>
      <c r="AD107" s="1126">
        <v>0</v>
      </c>
      <c r="AE107" s="1088" t="s">
        <v>62</v>
      </c>
      <c r="AF107" s="1086"/>
    </row>
    <row r="108" spans="1:32" ht="18" customHeight="1">
      <c r="A108" s="740">
        <v>10</v>
      </c>
      <c r="B108" s="741" t="s">
        <v>154</v>
      </c>
      <c r="C108" s="742">
        <v>580</v>
      </c>
      <c r="D108" s="742" t="s">
        <v>9</v>
      </c>
      <c r="E108" s="743" t="s">
        <v>62</v>
      </c>
      <c r="F108" s="1074">
        <f>ПЛАН!M97</f>
        <v>0</v>
      </c>
      <c r="G108" s="743" t="s">
        <v>62</v>
      </c>
      <c r="H108" s="1086"/>
      <c r="I108" s="869">
        <v>10</v>
      </c>
      <c r="J108" s="1175" t="s">
        <v>154</v>
      </c>
      <c r="K108" s="809">
        <v>580</v>
      </c>
      <c r="L108" s="809" t="s">
        <v>9</v>
      </c>
      <c r="M108" s="810" t="s">
        <v>62</v>
      </c>
      <c r="N108" s="1174">
        <f>ПЛАН!M97+ПЛАН!O97</f>
        <v>0</v>
      </c>
      <c r="O108" s="810" t="s">
        <v>62</v>
      </c>
      <c r="P108" s="1225">
        <v>48.1</v>
      </c>
      <c r="Q108" s="740">
        <v>10</v>
      </c>
      <c r="R108" s="741" t="s">
        <v>154</v>
      </c>
      <c r="S108" s="742">
        <v>580</v>
      </c>
      <c r="T108" s="742" t="s">
        <v>9</v>
      </c>
      <c r="U108" s="743" t="s">
        <v>62</v>
      </c>
      <c r="V108" s="1063">
        <f>ПЛАН!M97+ПЛАН!O97+ПЛАН!Q97</f>
        <v>0</v>
      </c>
      <c r="W108" s="743" t="s">
        <v>62</v>
      </c>
      <c r="X108" s="1086">
        <v>48.1</v>
      </c>
      <c r="Y108" s="740">
        <v>10</v>
      </c>
      <c r="Z108" s="741" t="s">
        <v>154</v>
      </c>
      <c r="AA108" s="742">
        <v>580</v>
      </c>
      <c r="AB108" s="742" t="s">
        <v>9</v>
      </c>
      <c r="AC108" s="1088" t="s">
        <v>62</v>
      </c>
      <c r="AD108" s="1126">
        <v>0</v>
      </c>
      <c r="AE108" s="1088" t="s">
        <v>62</v>
      </c>
      <c r="AF108" s="1086">
        <v>48.1</v>
      </c>
    </row>
    <row r="109" spans="1:32" ht="18" customHeight="1">
      <c r="A109" s="795">
        <v>11</v>
      </c>
      <c r="B109" s="745" t="s">
        <v>376</v>
      </c>
      <c r="C109" s="807">
        <v>590</v>
      </c>
      <c r="D109" s="742" t="s">
        <v>9</v>
      </c>
      <c r="E109" s="743" t="s">
        <v>62</v>
      </c>
      <c r="F109" s="1074">
        <f>ПЛАН!M98</f>
        <v>180</v>
      </c>
      <c r="G109" s="743" t="s">
        <v>62</v>
      </c>
      <c r="H109" s="1086">
        <v>191.1</v>
      </c>
      <c r="I109" s="872">
        <v>11</v>
      </c>
      <c r="J109" s="1176" t="s">
        <v>376</v>
      </c>
      <c r="K109" s="1226">
        <v>590</v>
      </c>
      <c r="L109" s="809" t="s">
        <v>9</v>
      </c>
      <c r="M109" s="810" t="s">
        <v>62</v>
      </c>
      <c r="N109" s="1174">
        <f>ПЛАН!M98+ПЛАН!O98</f>
        <v>360</v>
      </c>
      <c r="O109" s="810" t="s">
        <v>62</v>
      </c>
      <c r="P109" s="1225">
        <v>322.1</v>
      </c>
      <c r="Q109" s="795">
        <v>11</v>
      </c>
      <c r="R109" s="745" t="s">
        <v>376</v>
      </c>
      <c r="S109" s="807">
        <v>590</v>
      </c>
      <c r="T109" s="742" t="s">
        <v>9</v>
      </c>
      <c r="U109" s="743" t="s">
        <v>62</v>
      </c>
      <c r="V109" s="1063">
        <f>ПЛАН!M98+ПЛАН!O98+ПЛАН!Q98</f>
        <v>540</v>
      </c>
      <c r="W109" s="743" t="s">
        <v>62</v>
      </c>
      <c r="X109" s="1086">
        <v>448.7</v>
      </c>
      <c r="Y109" s="795">
        <v>11</v>
      </c>
      <c r="Z109" s="745" t="s">
        <v>376</v>
      </c>
      <c r="AA109" s="807">
        <v>590</v>
      </c>
      <c r="AB109" s="742" t="s">
        <v>9</v>
      </c>
      <c r="AC109" s="1088" t="s">
        <v>62</v>
      </c>
      <c r="AD109" s="1126">
        <v>720</v>
      </c>
      <c r="AE109" s="1088" t="s">
        <v>62</v>
      </c>
      <c r="AF109" s="1086">
        <v>621</v>
      </c>
    </row>
    <row r="110" spans="1:32" ht="21.75" customHeight="1">
      <c r="A110" s="811"/>
      <c r="B110" s="1144" t="s">
        <v>84</v>
      </c>
      <c r="C110" s="765">
        <v>600</v>
      </c>
      <c r="D110" s="762" t="s">
        <v>9</v>
      </c>
      <c r="E110" s="752" t="s">
        <v>62</v>
      </c>
      <c r="F110" s="1082">
        <f>ПЛАН!M99</f>
        <v>208.2</v>
      </c>
      <c r="G110" s="752" t="s">
        <v>62</v>
      </c>
      <c r="H110" s="1082">
        <f>SUM(H99:H109)</f>
        <v>405.8</v>
      </c>
      <c r="I110" s="1229"/>
      <c r="J110" s="812" t="s">
        <v>84</v>
      </c>
      <c r="K110" s="1196">
        <v>600</v>
      </c>
      <c r="L110" s="1193" t="s">
        <v>9</v>
      </c>
      <c r="M110" s="1183" t="s">
        <v>62</v>
      </c>
      <c r="N110" s="1184">
        <f>ПЛАН!M99+ПЛАН!O99</f>
        <v>833.8</v>
      </c>
      <c r="O110" s="1183" t="s">
        <v>62</v>
      </c>
      <c r="P110" s="1230">
        <f>SUM(P99:P109)</f>
        <v>1310.4</v>
      </c>
      <c r="Q110" s="811"/>
      <c r="R110" s="812" t="s">
        <v>84</v>
      </c>
      <c r="S110" s="765">
        <v>600</v>
      </c>
      <c r="T110" s="762" t="s">
        <v>9</v>
      </c>
      <c r="U110" s="752" t="s">
        <v>62</v>
      </c>
      <c r="V110" s="1069">
        <f>ПЛАН!M99+ПЛАН!O99+ПЛАН!Q99</f>
        <v>1445.9</v>
      </c>
      <c r="W110" s="752" t="s">
        <v>62</v>
      </c>
      <c r="X110" s="1082">
        <f>SUM(X99:X109)</f>
        <v>2168.3999999999996</v>
      </c>
      <c r="Y110" s="1352"/>
      <c r="Z110" s="1353" t="s">
        <v>84</v>
      </c>
      <c r="AA110" s="1349">
        <v>600</v>
      </c>
      <c r="AB110" s="1350" t="s">
        <v>9</v>
      </c>
      <c r="AC110" s="1089" t="s">
        <v>62</v>
      </c>
      <c r="AD110" s="1390">
        <v>1701.2</v>
      </c>
      <c r="AE110" s="1089" t="s">
        <v>62</v>
      </c>
      <c r="AF110" s="1406">
        <v>2719.9999999999995</v>
      </c>
    </row>
    <row r="111" spans="1:32" ht="15.75" customHeight="1">
      <c r="A111" s="813"/>
      <c r="B111" s="751" t="s">
        <v>383</v>
      </c>
      <c r="C111" s="775"/>
      <c r="D111" s="775"/>
      <c r="E111" s="775"/>
      <c r="F111" s="775"/>
      <c r="G111" s="775"/>
      <c r="H111" s="776"/>
      <c r="I111" s="1231"/>
      <c r="J111" s="751" t="s">
        <v>383</v>
      </c>
      <c r="K111" s="775"/>
      <c r="L111" s="775"/>
      <c r="M111" s="775"/>
      <c r="N111" s="775"/>
      <c r="O111" s="775"/>
      <c r="P111" s="776"/>
      <c r="Q111" s="813"/>
      <c r="R111" s="751" t="s">
        <v>383</v>
      </c>
      <c r="S111" s="775"/>
      <c r="T111" s="775"/>
      <c r="U111" s="775"/>
      <c r="V111" s="775"/>
      <c r="W111" s="775"/>
      <c r="X111" s="776"/>
      <c r="Y111" s="813"/>
      <c r="Z111" s="751" t="s">
        <v>383</v>
      </c>
      <c r="AA111" s="775"/>
      <c r="AB111" s="775"/>
      <c r="AC111" s="1397"/>
      <c r="AD111" s="1397"/>
      <c r="AE111" s="1397"/>
      <c r="AF111" s="1398"/>
    </row>
    <row r="112" spans="1:32" ht="21" customHeight="1">
      <c r="A112" s="734">
        <v>1</v>
      </c>
      <c r="B112" s="735" t="s">
        <v>28</v>
      </c>
      <c r="C112" s="737">
        <v>610</v>
      </c>
      <c r="D112" s="737" t="s">
        <v>5</v>
      </c>
      <c r="E112" s="1073">
        <f>ПЛАН!L101</f>
        <v>0</v>
      </c>
      <c r="F112" s="1074">
        <f>ПЛАН!M101</f>
        <v>0</v>
      </c>
      <c r="G112" s="1087"/>
      <c r="H112" s="1086">
        <v>28.3</v>
      </c>
      <c r="I112" s="871">
        <v>1</v>
      </c>
      <c r="J112" s="1170" t="s">
        <v>28</v>
      </c>
      <c r="K112" s="1172">
        <v>610</v>
      </c>
      <c r="L112" s="1172" t="s">
        <v>5</v>
      </c>
      <c r="M112" s="1189">
        <f>ПЛАН!L101+ПЛАН!N101</f>
        <v>3500</v>
      </c>
      <c r="N112" s="1174">
        <f>ПЛАН!M101+ПЛАН!O101</f>
        <v>34.1</v>
      </c>
      <c r="O112" s="1227">
        <v>3500</v>
      </c>
      <c r="P112" s="1225">
        <v>41.4</v>
      </c>
      <c r="Q112" s="734">
        <v>1</v>
      </c>
      <c r="R112" s="735" t="s">
        <v>28</v>
      </c>
      <c r="S112" s="737">
        <v>610</v>
      </c>
      <c r="T112" s="737" t="s">
        <v>5</v>
      </c>
      <c r="U112" s="1081">
        <f>ПЛАН!L101+ПЛАН!N101+ПЛАН!P101</f>
        <v>7000</v>
      </c>
      <c r="V112" s="1063">
        <f>ПЛАН!M101+ПЛАН!O101+ПЛАН!Q101</f>
        <v>68.2</v>
      </c>
      <c r="W112" s="1087">
        <v>7000</v>
      </c>
      <c r="X112" s="1086">
        <v>63.6</v>
      </c>
      <c r="Y112" s="734">
        <v>1</v>
      </c>
      <c r="Z112" s="735" t="s">
        <v>28</v>
      </c>
      <c r="AA112" s="737">
        <v>610</v>
      </c>
      <c r="AB112" s="737" t="s">
        <v>5</v>
      </c>
      <c r="AC112" s="1394">
        <v>7000</v>
      </c>
      <c r="AD112" s="1126">
        <v>68.2</v>
      </c>
      <c r="AE112" s="1087">
        <v>7000</v>
      </c>
      <c r="AF112" s="1086">
        <v>77.9</v>
      </c>
    </row>
    <row r="113" spans="1:32" ht="21" customHeight="1">
      <c r="A113" s="795">
        <v>2</v>
      </c>
      <c r="B113" s="741" t="s">
        <v>238</v>
      </c>
      <c r="C113" s="742">
        <v>620</v>
      </c>
      <c r="D113" s="742" t="s">
        <v>9</v>
      </c>
      <c r="E113" s="743" t="s">
        <v>62</v>
      </c>
      <c r="F113" s="1074">
        <f>ПЛАН!M102</f>
        <v>0</v>
      </c>
      <c r="G113" s="1088" t="s">
        <v>62</v>
      </c>
      <c r="H113" s="1086"/>
      <c r="I113" s="872">
        <v>2</v>
      </c>
      <c r="J113" s="1175" t="s">
        <v>238</v>
      </c>
      <c r="K113" s="809">
        <v>620</v>
      </c>
      <c r="L113" s="809" t="s">
        <v>9</v>
      </c>
      <c r="M113" s="810" t="s">
        <v>62</v>
      </c>
      <c r="N113" s="1174">
        <f>ПЛАН!M102+ПЛАН!O102</f>
        <v>0</v>
      </c>
      <c r="O113" s="1232" t="s">
        <v>62</v>
      </c>
      <c r="P113" s="1225"/>
      <c r="Q113" s="795">
        <v>2</v>
      </c>
      <c r="R113" s="741" t="s">
        <v>238</v>
      </c>
      <c r="S113" s="742">
        <v>620</v>
      </c>
      <c r="T113" s="742" t="s">
        <v>9</v>
      </c>
      <c r="U113" s="743" t="s">
        <v>62</v>
      </c>
      <c r="V113" s="1063">
        <f>ПЛАН!M102+ПЛАН!O102+ПЛАН!Q102</f>
        <v>0</v>
      </c>
      <c r="W113" s="1088" t="s">
        <v>62</v>
      </c>
      <c r="X113" s="1086"/>
      <c r="Y113" s="795">
        <v>2</v>
      </c>
      <c r="Z113" s="741" t="s">
        <v>238</v>
      </c>
      <c r="AA113" s="742">
        <v>620</v>
      </c>
      <c r="AB113" s="742" t="s">
        <v>9</v>
      </c>
      <c r="AC113" s="1088" t="s">
        <v>62</v>
      </c>
      <c r="AD113" s="1126">
        <v>0</v>
      </c>
      <c r="AE113" s="1088" t="s">
        <v>62</v>
      </c>
      <c r="AF113" s="1086"/>
    </row>
    <row r="114" spans="1:32" ht="19.5" customHeight="1">
      <c r="A114" s="1623">
        <v>3</v>
      </c>
      <c r="B114" s="796" t="s">
        <v>90</v>
      </c>
      <c r="C114" s="742">
        <v>630</v>
      </c>
      <c r="D114" s="742" t="s">
        <v>5</v>
      </c>
      <c r="E114" s="1073">
        <f>E115+E116</f>
        <v>0</v>
      </c>
      <c r="F114" s="1074">
        <f>ПЛАН!M103</f>
        <v>0</v>
      </c>
      <c r="G114" s="1073">
        <f>G115+G116</f>
        <v>0</v>
      </c>
      <c r="H114" s="1074">
        <f>H115+H116</f>
        <v>0</v>
      </c>
      <c r="I114" s="1651">
        <v>3</v>
      </c>
      <c r="J114" s="1217" t="s">
        <v>90</v>
      </c>
      <c r="K114" s="809">
        <v>630</v>
      </c>
      <c r="L114" s="809" t="s">
        <v>5</v>
      </c>
      <c r="M114" s="1189">
        <f>ПЛАН!L103+ПЛАН!N103</f>
        <v>0</v>
      </c>
      <c r="N114" s="1174">
        <f>ПЛАН!M103+ПЛАН!O103</f>
        <v>6.1</v>
      </c>
      <c r="O114" s="1220">
        <f>O115+O116</f>
        <v>100</v>
      </c>
      <c r="P114" s="644">
        <f>P115+P116</f>
        <v>6.5</v>
      </c>
      <c r="Q114" s="1623">
        <v>3</v>
      </c>
      <c r="R114" s="796" t="s">
        <v>90</v>
      </c>
      <c r="S114" s="742">
        <v>630</v>
      </c>
      <c r="T114" s="742" t="s">
        <v>5</v>
      </c>
      <c r="U114" s="1081">
        <f>ПЛАН!L103+ПЛАН!N103+ПЛАН!P103</f>
        <v>0</v>
      </c>
      <c r="V114" s="1063">
        <f>ПЛАН!M103+ПЛАН!O103+ПЛАН!Q103</f>
        <v>6.1</v>
      </c>
      <c r="W114" s="1073">
        <v>100</v>
      </c>
      <c r="X114" s="1074">
        <v>6.5</v>
      </c>
      <c r="Y114" s="1623">
        <v>3</v>
      </c>
      <c r="Z114" s="796" t="s">
        <v>90</v>
      </c>
      <c r="AA114" s="742">
        <v>630</v>
      </c>
      <c r="AB114" s="742" t="s">
        <v>5</v>
      </c>
      <c r="AC114" s="1394">
        <v>0</v>
      </c>
      <c r="AD114" s="1126">
        <v>22.9</v>
      </c>
      <c r="AE114" s="1087">
        <v>500</v>
      </c>
      <c r="AF114" s="1086">
        <v>13</v>
      </c>
    </row>
    <row r="115" spans="1:32" ht="18" customHeight="1">
      <c r="A115" s="1627"/>
      <c r="B115" s="763" t="s">
        <v>91</v>
      </c>
      <c r="C115" s="761">
        <v>631</v>
      </c>
      <c r="D115" s="761" t="s">
        <v>5</v>
      </c>
      <c r="E115" s="1073">
        <f>ПЛАН!L104</f>
        <v>0</v>
      </c>
      <c r="F115" s="1074">
        <f>ПЛАН!M104</f>
        <v>0</v>
      </c>
      <c r="G115" s="1087"/>
      <c r="H115" s="1086"/>
      <c r="I115" s="1655"/>
      <c r="J115" s="1194" t="s">
        <v>91</v>
      </c>
      <c r="K115" s="1190">
        <v>631</v>
      </c>
      <c r="L115" s="1190" t="s">
        <v>5</v>
      </c>
      <c r="M115" s="1189">
        <f>ПЛАН!L104+ПЛАН!N104</f>
        <v>0</v>
      </c>
      <c r="N115" s="1174">
        <f>ПЛАН!M104+ПЛАН!O104</f>
        <v>0</v>
      </c>
      <c r="O115" s="1227"/>
      <c r="P115" s="1225"/>
      <c r="Q115" s="1627"/>
      <c r="R115" s="763" t="s">
        <v>91</v>
      </c>
      <c r="S115" s="761">
        <v>631</v>
      </c>
      <c r="T115" s="761" t="s">
        <v>5</v>
      </c>
      <c r="U115" s="1081">
        <f>ПЛАН!L104+ПЛАН!N104+ПЛАН!P104</f>
        <v>0</v>
      </c>
      <c r="V115" s="1063">
        <f>ПЛАН!M104+ПЛАН!O104+ПЛАН!Q104</f>
        <v>0</v>
      </c>
      <c r="W115" s="1087"/>
      <c r="X115" s="1086"/>
      <c r="Y115" s="1627"/>
      <c r="Z115" s="763" t="s">
        <v>91</v>
      </c>
      <c r="AA115" s="761">
        <v>631</v>
      </c>
      <c r="AB115" s="761" t="s">
        <v>5</v>
      </c>
      <c r="AC115" s="1394">
        <v>0</v>
      </c>
      <c r="AD115" s="1126">
        <v>0</v>
      </c>
      <c r="AE115" s="1087"/>
      <c r="AF115" s="1086"/>
    </row>
    <row r="116" spans="1:32" ht="15.75" customHeight="1">
      <c r="A116" s="1624"/>
      <c r="B116" s="763" t="s">
        <v>92</v>
      </c>
      <c r="C116" s="761">
        <v>632</v>
      </c>
      <c r="D116" s="761" t="s">
        <v>5</v>
      </c>
      <c r="E116" s="1073">
        <f>ПЛАН!L105</f>
        <v>0</v>
      </c>
      <c r="F116" s="1074">
        <f>ПЛАН!M105</f>
        <v>0</v>
      </c>
      <c r="G116" s="1087"/>
      <c r="H116" s="1086"/>
      <c r="I116" s="1652"/>
      <c r="J116" s="1194" t="s">
        <v>92</v>
      </c>
      <c r="K116" s="1190">
        <v>632</v>
      </c>
      <c r="L116" s="1190" t="s">
        <v>5</v>
      </c>
      <c r="M116" s="1189">
        <f>ПЛАН!L105+ПЛАН!N105</f>
        <v>100</v>
      </c>
      <c r="N116" s="1174">
        <f>ПЛАН!M105+ПЛАН!O105</f>
        <v>6.1</v>
      </c>
      <c r="O116" s="1227">
        <v>100</v>
      </c>
      <c r="P116" s="1225">
        <v>6.5</v>
      </c>
      <c r="Q116" s="1624"/>
      <c r="R116" s="763" t="s">
        <v>92</v>
      </c>
      <c r="S116" s="761">
        <v>632</v>
      </c>
      <c r="T116" s="761" t="s">
        <v>5</v>
      </c>
      <c r="U116" s="1081">
        <f>ПЛАН!L105+ПЛАН!N105+ПЛАН!P105</f>
        <v>100</v>
      </c>
      <c r="V116" s="1063">
        <f>ПЛАН!M105+ПЛАН!O105+ПЛАН!Q105</f>
        <v>6.1</v>
      </c>
      <c r="W116" s="1087">
        <v>100</v>
      </c>
      <c r="X116" s="1086">
        <v>6.5</v>
      </c>
      <c r="Y116" s="1624"/>
      <c r="Z116" s="763" t="s">
        <v>92</v>
      </c>
      <c r="AA116" s="761">
        <v>632</v>
      </c>
      <c r="AB116" s="761" t="s">
        <v>5</v>
      </c>
      <c r="AC116" s="1394">
        <v>500</v>
      </c>
      <c r="AD116" s="1126">
        <v>22.9</v>
      </c>
      <c r="AE116" s="1087">
        <v>500</v>
      </c>
      <c r="AF116" s="1086">
        <v>13</v>
      </c>
    </row>
    <row r="117" spans="1:32" ht="18" customHeight="1">
      <c r="A117" s="740">
        <v>4</v>
      </c>
      <c r="B117" s="814" t="s">
        <v>384</v>
      </c>
      <c r="C117" s="737">
        <v>640</v>
      </c>
      <c r="D117" s="737" t="s">
        <v>19</v>
      </c>
      <c r="E117" s="1073">
        <f>ПЛАН!L106</f>
        <v>0</v>
      </c>
      <c r="F117" s="1074">
        <f>ПЛАН!M106</f>
        <v>0</v>
      </c>
      <c r="G117" s="1087"/>
      <c r="H117" s="1086"/>
      <c r="I117" s="869">
        <v>4</v>
      </c>
      <c r="J117" s="1213" t="s">
        <v>384</v>
      </c>
      <c r="K117" s="1172">
        <v>640</v>
      </c>
      <c r="L117" s="1172" t="s">
        <v>19</v>
      </c>
      <c r="M117" s="1189">
        <f>ПЛАН!L106+ПЛАН!N106</f>
        <v>0</v>
      </c>
      <c r="N117" s="1174">
        <f>ПЛАН!M106+ПЛАН!O106</f>
        <v>0</v>
      </c>
      <c r="O117" s="1227"/>
      <c r="P117" s="1225"/>
      <c r="Q117" s="740">
        <v>4</v>
      </c>
      <c r="R117" s="814" t="s">
        <v>384</v>
      </c>
      <c r="S117" s="737">
        <v>640</v>
      </c>
      <c r="T117" s="737" t="s">
        <v>19</v>
      </c>
      <c r="U117" s="1081">
        <f>ПЛАН!L106+ПЛАН!N106+ПЛАН!P106</f>
        <v>0</v>
      </c>
      <c r="V117" s="1063">
        <f>ПЛАН!M106+ПЛАН!O106+ПЛАН!Q106</f>
        <v>0</v>
      </c>
      <c r="W117" s="1087"/>
      <c r="X117" s="1086"/>
      <c r="Y117" s="740">
        <v>4</v>
      </c>
      <c r="Z117" s="814" t="s">
        <v>384</v>
      </c>
      <c r="AA117" s="737">
        <v>640</v>
      </c>
      <c r="AB117" s="737" t="s">
        <v>19</v>
      </c>
      <c r="AC117" s="1394">
        <v>0</v>
      </c>
      <c r="AD117" s="1126">
        <v>0</v>
      </c>
      <c r="AE117" s="1087"/>
      <c r="AF117" s="1086"/>
    </row>
    <row r="118" spans="1:32" ht="18" customHeight="1">
      <c r="A118" s="740">
        <v>5</v>
      </c>
      <c r="B118" s="814" t="s">
        <v>385</v>
      </c>
      <c r="C118" s="737">
        <v>650</v>
      </c>
      <c r="D118" s="737" t="s">
        <v>30</v>
      </c>
      <c r="E118" s="1073">
        <f>ПЛАН!L107</f>
        <v>0</v>
      </c>
      <c r="F118" s="1074">
        <f>ПЛАН!M107</f>
        <v>0</v>
      </c>
      <c r="G118" s="1087"/>
      <c r="H118" s="1086"/>
      <c r="I118" s="869">
        <v>5</v>
      </c>
      <c r="J118" s="1213" t="s">
        <v>385</v>
      </c>
      <c r="K118" s="1172">
        <v>650</v>
      </c>
      <c r="L118" s="1172" t="s">
        <v>30</v>
      </c>
      <c r="M118" s="1189">
        <f>ПЛАН!L107+ПЛАН!N107</f>
        <v>0</v>
      </c>
      <c r="N118" s="1174">
        <f>ПЛАН!M107+ПЛАН!O107</f>
        <v>0</v>
      </c>
      <c r="O118" s="1227"/>
      <c r="P118" s="1225"/>
      <c r="Q118" s="740">
        <v>5</v>
      </c>
      <c r="R118" s="814" t="s">
        <v>385</v>
      </c>
      <c r="S118" s="737">
        <v>650</v>
      </c>
      <c r="T118" s="737" t="s">
        <v>30</v>
      </c>
      <c r="U118" s="1081">
        <f>ПЛАН!L107+ПЛАН!N107+ПЛАН!P107</f>
        <v>400</v>
      </c>
      <c r="V118" s="1063">
        <f>ПЛАН!M107+ПЛАН!O107+ПЛАН!Q107</f>
        <v>5.5</v>
      </c>
      <c r="W118" s="1087">
        <v>400</v>
      </c>
      <c r="X118" s="1086"/>
      <c r="Y118" s="740">
        <v>5</v>
      </c>
      <c r="Z118" s="814" t="s">
        <v>385</v>
      </c>
      <c r="AA118" s="737">
        <v>650</v>
      </c>
      <c r="AB118" s="737" t="s">
        <v>30</v>
      </c>
      <c r="AC118" s="1394">
        <v>400</v>
      </c>
      <c r="AD118" s="1126">
        <v>5.5</v>
      </c>
      <c r="AE118" s="1087">
        <v>400</v>
      </c>
      <c r="AF118" s="1086">
        <v>0</v>
      </c>
    </row>
    <row r="119" spans="1:32" ht="21" customHeight="1">
      <c r="A119" s="740">
        <v>6</v>
      </c>
      <c r="B119" s="815" t="s">
        <v>376</v>
      </c>
      <c r="C119" s="737">
        <v>660</v>
      </c>
      <c r="D119" s="742" t="s">
        <v>9</v>
      </c>
      <c r="E119" s="743" t="s">
        <v>62</v>
      </c>
      <c r="F119" s="1074">
        <f>ПЛАН!M108</f>
        <v>0</v>
      </c>
      <c r="G119" s="1088" t="s">
        <v>62</v>
      </c>
      <c r="H119" s="1086"/>
      <c r="I119" s="869">
        <v>6</v>
      </c>
      <c r="J119" s="1233" t="s">
        <v>376</v>
      </c>
      <c r="K119" s="1172">
        <v>660</v>
      </c>
      <c r="L119" s="809" t="s">
        <v>9</v>
      </c>
      <c r="M119" s="810" t="s">
        <v>62</v>
      </c>
      <c r="N119" s="1174">
        <f>ПЛАН!M108+ПЛАН!O108</f>
        <v>0</v>
      </c>
      <c r="O119" s="1232" t="s">
        <v>62</v>
      </c>
      <c r="P119" s="1225"/>
      <c r="Q119" s="740">
        <v>6</v>
      </c>
      <c r="R119" s="815" t="s">
        <v>376</v>
      </c>
      <c r="S119" s="737">
        <v>660</v>
      </c>
      <c r="T119" s="742" t="s">
        <v>9</v>
      </c>
      <c r="U119" s="743" t="s">
        <v>62</v>
      </c>
      <c r="V119" s="1063">
        <f>ПЛАН!M108+ПЛАН!O108+ПЛАН!Q108</f>
        <v>0</v>
      </c>
      <c r="W119" s="1088" t="s">
        <v>62</v>
      </c>
      <c r="X119" s="1086"/>
      <c r="Y119" s="740">
        <v>6</v>
      </c>
      <c r="Z119" s="815" t="s">
        <v>376</v>
      </c>
      <c r="AA119" s="737">
        <v>660</v>
      </c>
      <c r="AB119" s="742" t="s">
        <v>9</v>
      </c>
      <c r="AC119" s="1088" t="s">
        <v>62</v>
      </c>
      <c r="AD119" s="1126">
        <v>0</v>
      </c>
      <c r="AE119" s="1088" t="s">
        <v>62</v>
      </c>
      <c r="AF119" s="1086"/>
    </row>
    <row r="120" spans="1:32" ht="20.25" customHeight="1">
      <c r="A120" s="755"/>
      <c r="B120" s="1142" t="s">
        <v>88</v>
      </c>
      <c r="C120" s="742">
        <v>670</v>
      </c>
      <c r="D120" s="760" t="s">
        <v>9</v>
      </c>
      <c r="E120" s="752" t="s">
        <v>62</v>
      </c>
      <c r="F120" s="1082">
        <f>ПЛАН!M109</f>
        <v>0</v>
      </c>
      <c r="G120" s="1089" t="s">
        <v>62</v>
      </c>
      <c r="H120" s="1082">
        <f>H112+H113+H114+H117+H118+H119</f>
        <v>28.3</v>
      </c>
      <c r="I120" s="866"/>
      <c r="J120" s="751" t="s">
        <v>88</v>
      </c>
      <c r="K120" s="809">
        <v>670</v>
      </c>
      <c r="L120" s="1188" t="s">
        <v>9</v>
      </c>
      <c r="M120" s="1183" t="s">
        <v>62</v>
      </c>
      <c r="N120" s="1184">
        <f>ПЛАН!M109+ПЛАН!O109</f>
        <v>40.2</v>
      </c>
      <c r="O120" s="1234" t="s">
        <v>62</v>
      </c>
      <c r="P120" s="1230">
        <f>P112+P113+P114+P117+P118+P119</f>
        <v>47.9</v>
      </c>
      <c r="Q120" s="755"/>
      <c r="R120" s="751" t="s">
        <v>88</v>
      </c>
      <c r="S120" s="742">
        <v>670</v>
      </c>
      <c r="T120" s="760" t="s">
        <v>9</v>
      </c>
      <c r="U120" s="752" t="s">
        <v>62</v>
      </c>
      <c r="V120" s="1069">
        <f>ПЛАН!M109+ПЛАН!O109+ПЛАН!Q109</f>
        <v>79.80000000000001</v>
      </c>
      <c r="W120" s="1089" t="s">
        <v>62</v>
      </c>
      <c r="X120" s="1082">
        <f>X112+X113+X114+X117+X118+X119</f>
        <v>70.1</v>
      </c>
      <c r="Y120" s="1351"/>
      <c r="Z120" s="1342" t="s">
        <v>88</v>
      </c>
      <c r="AA120" s="1343">
        <v>670</v>
      </c>
      <c r="AB120" s="1354" t="s">
        <v>9</v>
      </c>
      <c r="AC120" s="1089" t="s">
        <v>62</v>
      </c>
      <c r="AD120" s="1390">
        <v>96.6</v>
      </c>
      <c r="AE120" s="1089" t="s">
        <v>62</v>
      </c>
      <c r="AF120" s="1406">
        <v>90.9</v>
      </c>
    </row>
    <row r="121" spans="1:32" ht="18" customHeight="1">
      <c r="A121" s="755"/>
      <c r="B121" s="751" t="s">
        <v>386</v>
      </c>
      <c r="C121" s="775"/>
      <c r="D121" s="775"/>
      <c r="E121" s="775"/>
      <c r="F121" s="775"/>
      <c r="G121" s="775"/>
      <c r="H121" s="776"/>
      <c r="I121" s="866"/>
      <c r="J121" s="751" t="s">
        <v>386</v>
      </c>
      <c r="K121" s="775"/>
      <c r="L121" s="775"/>
      <c r="M121" s="775"/>
      <c r="N121" s="775"/>
      <c r="O121" s="775"/>
      <c r="P121" s="776"/>
      <c r="Q121" s="755"/>
      <c r="R121" s="751" t="s">
        <v>386</v>
      </c>
      <c r="S121" s="775"/>
      <c r="T121" s="775"/>
      <c r="U121" s="775"/>
      <c r="V121" s="775"/>
      <c r="W121" s="775"/>
      <c r="X121" s="776"/>
      <c r="Y121" s="755"/>
      <c r="Z121" s="751" t="s">
        <v>386</v>
      </c>
      <c r="AA121" s="775"/>
      <c r="AB121" s="775"/>
      <c r="AC121" s="1397"/>
      <c r="AD121" s="1397"/>
      <c r="AE121" s="1397"/>
      <c r="AF121" s="1398"/>
    </row>
    <row r="122" spans="1:32" ht="21" customHeight="1">
      <c r="A122" s="734">
        <v>1</v>
      </c>
      <c r="B122" s="735" t="s">
        <v>31</v>
      </c>
      <c r="C122" s="737">
        <v>680</v>
      </c>
      <c r="D122" s="737" t="s">
        <v>9</v>
      </c>
      <c r="E122" s="743" t="s">
        <v>62</v>
      </c>
      <c r="F122" s="1074">
        <f>ПЛАН!M111</f>
        <v>0</v>
      </c>
      <c r="G122" s="1088" t="s">
        <v>62</v>
      </c>
      <c r="H122" s="1086"/>
      <c r="I122" s="871">
        <v>1</v>
      </c>
      <c r="J122" s="1170" t="s">
        <v>31</v>
      </c>
      <c r="K122" s="1172">
        <v>680</v>
      </c>
      <c r="L122" s="1172" t="s">
        <v>9</v>
      </c>
      <c r="M122" s="810" t="s">
        <v>62</v>
      </c>
      <c r="N122" s="1174">
        <f>ПЛАН!M111+ПЛАН!O111</f>
        <v>0</v>
      </c>
      <c r="O122" s="1232" t="s">
        <v>62</v>
      </c>
      <c r="P122" s="1225"/>
      <c r="Q122" s="734">
        <v>1</v>
      </c>
      <c r="R122" s="735" t="s">
        <v>31</v>
      </c>
      <c r="S122" s="737">
        <v>680</v>
      </c>
      <c r="T122" s="737" t="s">
        <v>9</v>
      </c>
      <c r="U122" s="743" t="s">
        <v>62</v>
      </c>
      <c r="V122" s="1063">
        <f>ПЛАН!M111+ПЛАН!O111+ПЛАН!Q111</f>
        <v>0</v>
      </c>
      <c r="W122" s="1088" t="s">
        <v>62</v>
      </c>
      <c r="X122" s="1086"/>
      <c r="Y122" s="734">
        <v>1</v>
      </c>
      <c r="Z122" s="735" t="s">
        <v>31</v>
      </c>
      <c r="AA122" s="737">
        <v>680</v>
      </c>
      <c r="AB122" s="737" t="s">
        <v>9</v>
      </c>
      <c r="AC122" s="1088" t="s">
        <v>62</v>
      </c>
      <c r="AD122" s="1126">
        <v>0</v>
      </c>
      <c r="AE122" s="1088" t="s">
        <v>62</v>
      </c>
      <c r="AF122" s="1086"/>
    </row>
    <row r="123" spans="1:32" ht="19.5" customHeight="1">
      <c r="A123" s="740">
        <v>2</v>
      </c>
      <c r="B123" s="814" t="s">
        <v>32</v>
      </c>
      <c r="C123" s="742">
        <v>690</v>
      </c>
      <c r="D123" s="737" t="s">
        <v>9</v>
      </c>
      <c r="E123" s="743" t="s">
        <v>62</v>
      </c>
      <c r="F123" s="1074">
        <f>ПЛАН!M112</f>
        <v>87.5</v>
      </c>
      <c r="G123" s="1088" t="s">
        <v>62</v>
      </c>
      <c r="H123" s="1086">
        <v>78.2</v>
      </c>
      <c r="I123" s="869">
        <v>2</v>
      </c>
      <c r="J123" s="1213" t="s">
        <v>32</v>
      </c>
      <c r="K123" s="809">
        <v>690</v>
      </c>
      <c r="L123" s="1172" t="s">
        <v>9</v>
      </c>
      <c r="M123" s="810" t="s">
        <v>62</v>
      </c>
      <c r="N123" s="1174">
        <f>ПЛАН!M112+ПЛАН!O112</f>
        <v>175</v>
      </c>
      <c r="O123" s="1232" t="s">
        <v>62</v>
      </c>
      <c r="P123" s="1225">
        <v>137.8</v>
      </c>
      <c r="Q123" s="740">
        <v>2</v>
      </c>
      <c r="R123" s="814" t="s">
        <v>32</v>
      </c>
      <c r="S123" s="742">
        <v>690</v>
      </c>
      <c r="T123" s="737" t="s">
        <v>9</v>
      </c>
      <c r="U123" s="743" t="s">
        <v>62</v>
      </c>
      <c r="V123" s="1063">
        <f>ПЛАН!M112+ПЛАН!O112+ПЛАН!Q112</f>
        <v>262.5</v>
      </c>
      <c r="W123" s="1088" t="s">
        <v>62</v>
      </c>
      <c r="X123" s="1086">
        <v>189.6</v>
      </c>
      <c r="Y123" s="740">
        <v>2</v>
      </c>
      <c r="Z123" s="814" t="s">
        <v>32</v>
      </c>
      <c r="AA123" s="742">
        <v>690</v>
      </c>
      <c r="AB123" s="737" t="s">
        <v>9</v>
      </c>
      <c r="AC123" s="1088" t="s">
        <v>62</v>
      </c>
      <c r="AD123" s="1126">
        <v>350</v>
      </c>
      <c r="AE123" s="1088" t="s">
        <v>62</v>
      </c>
      <c r="AF123" s="1086">
        <v>301.6</v>
      </c>
    </row>
    <row r="124" spans="1:32" ht="23.25" customHeight="1">
      <c r="A124" s="734">
        <v>3</v>
      </c>
      <c r="B124" s="741" t="s">
        <v>33</v>
      </c>
      <c r="C124" s="737">
        <v>700</v>
      </c>
      <c r="D124" s="742" t="s">
        <v>9</v>
      </c>
      <c r="E124" s="743" t="s">
        <v>62</v>
      </c>
      <c r="F124" s="1074">
        <f>ПЛАН!M113</f>
        <v>0</v>
      </c>
      <c r="G124" s="1088" t="s">
        <v>62</v>
      </c>
      <c r="H124" s="1086"/>
      <c r="I124" s="871">
        <v>3</v>
      </c>
      <c r="J124" s="1175" t="s">
        <v>33</v>
      </c>
      <c r="K124" s="1172">
        <v>700</v>
      </c>
      <c r="L124" s="809" t="s">
        <v>9</v>
      </c>
      <c r="M124" s="810" t="s">
        <v>62</v>
      </c>
      <c r="N124" s="1174">
        <f>ПЛАН!M113+ПЛАН!O113</f>
        <v>0</v>
      </c>
      <c r="O124" s="1232" t="s">
        <v>62</v>
      </c>
      <c r="P124" s="1225"/>
      <c r="Q124" s="734">
        <v>3</v>
      </c>
      <c r="R124" s="741" t="s">
        <v>33</v>
      </c>
      <c r="S124" s="737">
        <v>700</v>
      </c>
      <c r="T124" s="742" t="s">
        <v>9</v>
      </c>
      <c r="U124" s="743" t="s">
        <v>62</v>
      </c>
      <c r="V124" s="1063">
        <f>ПЛАН!M113+ПЛАН!O113+ПЛАН!Q113</f>
        <v>0</v>
      </c>
      <c r="W124" s="1088" t="s">
        <v>62</v>
      </c>
      <c r="X124" s="1086"/>
      <c r="Y124" s="734">
        <v>3</v>
      </c>
      <c r="Z124" s="741" t="s">
        <v>33</v>
      </c>
      <c r="AA124" s="737">
        <v>700</v>
      </c>
      <c r="AB124" s="742" t="s">
        <v>9</v>
      </c>
      <c r="AC124" s="1088" t="s">
        <v>62</v>
      </c>
      <c r="AD124" s="1126">
        <v>0</v>
      </c>
      <c r="AE124" s="1088" t="s">
        <v>62</v>
      </c>
      <c r="AF124" s="1086"/>
    </row>
    <row r="125" spans="1:32" ht="24" customHeight="1">
      <c r="A125" s="795">
        <v>4</v>
      </c>
      <c r="B125" s="741" t="s">
        <v>108</v>
      </c>
      <c r="C125" s="742">
        <v>710</v>
      </c>
      <c r="D125" s="742" t="s">
        <v>9</v>
      </c>
      <c r="E125" s="743" t="s">
        <v>62</v>
      </c>
      <c r="F125" s="1074">
        <f>ПЛАН!M114</f>
        <v>75</v>
      </c>
      <c r="G125" s="1088" t="s">
        <v>62</v>
      </c>
      <c r="H125" s="1086">
        <v>30.1</v>
      </c>
      <c r="I125" s="872">
        <v>4</v>
      </c>
      <c r="J125" s="1175" t="s">
        <v>108</v>
      </c>
      <c r="K125" s="809">
        <v>710</v>
      </c>
      <c r="L125" s="809" t="s">
        <v>9</v>
      </c>
      <c r="M125" s="810" t="s">
        <v>62</v>
      </c>
      <c r="N125" s="1174">
        <f>ПЛАН!M114+ПЛАН!O114</f>
        <v>150</v>
      </c>
      <c r="O125" s="1232" t="s">
        <v>62</v>
      </c>
      <c r="P125" s="1225">
        <v>58.5</v>
      </c>
      <c r="Q125" s="795">
        <v>4</v>
      </c>
      <c r="R125" s="741" t="s">
        <v>108</v>
      </c>
      <c r="S125" s="742">
        <v>710</v>
      </c>
      <c r="T125" s="742" t="s">
        <v>9</v>
      </c>
      <c r="U125" s="743" t="s">
        <v>62</v>
      </c>
      <c r="V125" s="1063">
        <f>ПЛАН!M114+ПЛАН!O114+ПЛАН!Q114</f>
        <v>225</v>
      </c>
      <c r="W125" s="1088" t="s">
        <v>62</v>
      </c>
      <c r="X125" s="1086">
        <v>66.5</v>
      </c>
      <c r="Y125" s="795">
        <v>4</v>
      </c>
      <c r="Z125" s="741" t="s">
        <v>108</v>
      </c>
      <c r="AA125" s="742">
        <v>710</v>
      </c>
      <c r="AB125" s="742" t="s">
        <v>9</v>
      </c>
      <c r="AC125" s="1088" t="s">
        <v>62</v>
      </c>
      <c r="AD125" s="1126">
        <v>300</v>
      </c>
      <c r="AE125" s="1088" t="s">
        <v>62</v>
      </c>
      <c r="AF125" s="1086">
        <v>110.7</v>
      </c>
    </row>
    <row r="126" spans="1:32" ht="19.5" customHeight="1">
      <c r="A126" s="740">
        <v>5</v>
      </c>
      <c r="B126" s="797" t="s">
        <v>12</v>
      </c>
      <c r="C126" s="737">
        <v>720</v>
      </c>
      <c r="D126" s="742" t="s">
        <v>9</v>
      </c>
      <c r="E126" s="743" t="s">
        <v>62</v>
      </c>
      <c r="F126" s="1074">
        <f>ПЛАН!M115</f>
        <v>0</v>
      </c>
      <c r="G126" s="1088" t="s">
        <v>62</v>
      </c>
      <c r="H126" s="1086"/>
      <c r="I126" s="869">
        <v>5</v>
      </c>
      <c r="J126" s="1218" t="s">
        <v>12</v>
      </c>
      <c r="K126" s="1172">
        <v>720</v>
      </c>
      <c r="L126" s="809" t="s">
        <v>9</v>
      </c>
      <c r="M126" s="810" t="s">
        <v>62</v>
      </c>
      <c r="N126" s="1174">
        <f>ПЛАН!M115+ПЛАН!O115</f>
        <v>0</v>
      </c>
      <c r="O126" s="1232" t="s">
        <v>62</v>
      </c>
      <c r="P126" s="1225"/>
      <c r="Q126" s="740">
        <v>5</v>
      </c>
      <c r="R126" s="797" t="s">
        <v>12</v>
      </c>
      <c r="S126" s="737">
        <v>720</v>
      </c>
      <c r="T126" s="742" t="s">
        <v>9</v>
      </c>
      <c r="U126" s="743" t="s">
        <v>62</v>
      </c>
      <c r="V126" s="1063">
        <f>ПЛАН!M115+ПЛАН!O115+ПЛАН!Q115</f>
        <v>0</v>
      </c>
      <c r="W126" s="1088" t="s">
        <v>62</v>
      </c>
      <c r="X126" s="1086"/>
      <c r="Y126" s="740">
        <v>5</v>
      </c>
      <c r="Z126" s="797" t="s">
        <v>12</v>
      </c>
      <c r="AA126" s="737">
        <v>720</v>
      </c>
      <c r="AB126" s="742" t="s">
        <v>9</v>
      </c>
      <c r="AC126" s="1088" t="s">
        <v>62</v>
      </c>
      <c r="AD126" s="1126">
        <v>0</v>
      </c>
      <c r="AE126" s="1088" t="s">
        <v>62</v>
      </c>
      <c r="AF126" s="1086"/>
    </row>
    <row r="127" spans="1:32" ht="16.5" customHeight="1">
      <c r="A127" s="774"/>
      <c r="B127" s="1144" t="s">
        <v>102</v>
      </c>
      <c r="C127" s="742">
        <v>730</v>
      </c>
      <c r="D127" s="742" t="s">
        <v>9</v>
      </c>
      <c r="E127" s="743" t="s">
        <v>62</v>
      </c>
      <c r="F127" s="1082">
        <f>ПЛАН!M116</f>
        <v>162.5</v>
      </c>
      <c r="G127" s="1088" t="s">
        <v>62</v>
      </c>
      <c r="H127" s="1082">
        <f>SUM(H122:H126)</f>
        <v>108.30000000000001</v>
      </c>
      <c r="I127" s="876"/>
      <c r="J127" s="812" t="s">
        <v>102</v>
      </c>
      <c r="K127" s="809">
        <v>730</v>
      </c>
      <c r="L127" s="809" t="s">
        <v>9</v>
      </c>
      <c r="M127" s="810" t="s">
        <v>62</v>
      </c>
      <c r="N127" s="1184">
        <f>ПЛАН!M116+ПЛАН!O116</f>
        <v>325</v>
      </c>
      <c r="O127" s="1232" t="s">
        <v>62</v>
      </c>
      <c r="P127" s="1230">
        <f>SUM(P122:P126)</f>
        <v>196.3</v>
      </c>
      <c r="Q127" s="774"/>
      <c r="R127" s="812" t="s">
        <v>102</v>
      </c>
      <c r="S127" s="742">
        <v>730</v>
      </c>
      <c r="T127" s="742" t="s">
        <v>9</v>
      </c>
      <c r="U127" s="743" t="s">
        <v>62</v>
      </c>
      <c r="V127" s="1069">
        <f>ПЛАН!M116+ПЛАН!O116+ПЛАН!Q116</f>
        <v>487.5</v>
      </c>
      <c r="W127" s="1088" t="s">
        <v>62</v>
      </c>
      <c r="X127" s="1082">
        <f>SUM(X122:X126)</f>
        <v>256.1</v>
      </c>
      <c r="Y127" s="1359"/>
      <c r="Z127" s="1353" t="s">
        <v>102</v>
      </c>
      <c r="AA127" s="1343">
        <v>730</v>
      </c>
      <c r="AB127" s="1343" t="s">
        <v>9</v>
      </c>
      <c r="AC127" s="1088" t="s">
        <v>62</v>
      </c>
      <c r="AD127" s="1390">
        <v>650</v>
      </c>
      <c r="AE127" s="1088" t="s">
        <v>62</v>
      </c>
      <c r="AF127" s="1406">
        <v>412.3</v>
      </c>
    </row>
    <row r="128" spans="1:32" ht="15" customHeight="1">
      <c r="A128" s="774"/>
      <c r="B128" s="812"/>
      <c r="C128" s="737"/>
      <c r="D128" s="742"/>
      <c r="E128" s="816"/>
      <c r="F128" s="816"/>
      <c r="G128" s="816"/>
      <c r="H128" s="817"/>
      <c r="I128" s="876"/>
      <c r="J128" s="812"/>
      <c r="K128" s="1172"/>
      <c r="L128" s="809"/>
      <c r="M128" s="1235"/>
      <c r="N128" s="1235"/>
      <c r="O128" s="1235"/>
      <c r="P128" s="1236"/>
      <c r="Q128" s="774"/>
      <c r="R128" s="812"/>
      <c r="S128" s="737"/>
      <c r="T128" s="742"/>
      <c r="U128" s="816"/>
      <c r="V128" s="816"/>
      <c r="W128" s="816"/>
      <c r="X128" s="817"/>
      <c r="Y128" s="774"/>
      <c r="Z128" s="812"/>
      <c r="AA128" s="737"/>
      <c r="AB128" s="742"/>
      <c r="AC128" s="1407"/>
      <c r="AD128" s="1407"/>
      <c r="AE128" s="1407"/>
      <c r="AF128" s="1408"/>
    </row>
    <row r="129" spans="1:32" ht="15" customHeight="1">
      <c r="A129" s="730"/>
      <c r="B129" s="818" t="s">
        <v>387</v>
      </c>
      <c r="C129" s="737">
        <v>740</v>
      </c>
      <c r="D129" s="819" t="s">
        <v>9</v>
      </c>
      <c r="E129" s="743" t="s">
        <v>62</v>
      </c>
      <c r="F129" s="1082">
        <f>ПЛАН!M117</f>
        <v>1800</v>
      </c>
      <c r="G129" s="1088" t="s">
        <v>62</v>
      </c>
      <c r="H129" s="1086">
        <v>1747.6</v>
      </c>
      <c r="I129" s="891"/>
      <c r="J129" s="818" t="s">
        <v>387</v>
      </c>
      <c r="K129" s="1172">
        <v>740</v>
      </c>
      <c r="L129" s="1237" t="s">
        <v>9</v>
      </c>
      <c r="M129" s="810" t="s">
        <v>62</v>
      </c>
      <c r="N129" s="1184">
        <f>ПЛАН!M117+ПЛАН!O117</f>
        <v>3600</v>
      </c>
      <c r="O129" s="1232" t="s">
        <v>62</v>
      </c>
      <c r="P129" s="1225">
        <v>3343.5</v>
      </c>
      <c r="Q129" s="730"/>
      <c r="R129" s="818" t="s">
        <v>387</v>
      </c>
      <c r="S129" s="737">
        <v>740</v>
      </c>
      <c r="T129" s="819" t="s">
        <v>9</v>
      </c>
      <c r="U129" s="743" t="s">
        <v>62</v>
      </c>
      <c r="V129" s="1069">
        <f>ПЛАН!M117+ПЛАН!O117+ПЛАН!Q117</f>
        <v>5400</v>
      </c>
      <c r="W129" s="1088" t="s">
        <v>62</v>
      </c>
      <c r="X129" s="1086">
        <v>5324.1</v>
      </c>
      <c r="Y129" s="730"/>
      <c r="Z129" s="818" t="s">
        <v>387</v>
      </c>
      <c r="AA129" s="737">
        <v>740</v>
      </c>
      <c r="AB129" s="819" t="s">
        <v>9</v>
      </c>
      <c r="AC129" s="1088" t="s">
        <v>62</v>
      </c>
      <c r="AD129" s="1390">
        <v>7200</v>
      </c>
      <c r="AE129" s="1088" t="s">
        <v>62</v>
      </c>
      <c r="AF129" s="1086">
        <v>7256</v>
      </c>
    </row>
    <row r="130" spans="1:32" ht="20.25" customHeight="1">
      <c r="A130" s="730"/>
      <c r="B130" s="820" t="s">
        <v>388</v>
      </c>
      <c r="C130" s="821">
        <v>741</v>
      </c>
      <c r="D130" s="761" t="s">
        <v>9</v>
      </c>
      <c r="E130" s="743" t="s">
        <v>62</v>
      </c>
      <c r="F130" s="1074">
        <f>ПЛАН!M118</f>
        <v>86</v>
      </c>
      <c r="G130" s="1088" t="s">
        <v>62</v>
      </c>
      <c r="H130" s="1086">
        <v>155.6</v>
      </c>
      <c r="I130" s="891"/>
      <c r="J130" s="1238" t="s">
        <v>388</v>
      </c>
      <c r="K130" s="1239">
        <v>741</v>
      </c>
      <c r="L130" s="1190" t="s">
        <v>9</v>
      </c>
      <c r="M130" s="810" t="s">
        <v>62</v>
      </c>
      <c r="N130" s="1174">
        <f>ПЛАН!M118+ПЛАН!O118</f>
        <v>172</v>
      </c>
      <c r="O130" s="1232" t="s">
        <v>62</v>
      </c>
      <c r="P130" s="1225">
        <v>220.3</v>
      </c>
      <c r="Q130" s="730"/>
      <c r="R130" s="820" t="s">
        <v>388</v>
      </c>
      <c r="S130" s="821">
        <v>741</v>
      </c>
      <c r="T130" s="761" t="s">
        <v>9</v>
      </c>
      <c r="U130" s="743" t="s">
        <v>62</v>
      </c>
      <c r="V130" s="1063">
        <f>ПЛАН!M118+ПЛАН!O118+ПЛАН!Q118</f>
        <v>258</v>
      </c>
      <c r="W130" s="1088" t="s">
        <v>62</v>
      </c>
      <c r="X130" s="1086">
        <v>322.3</v>
      </c>
      <c r="Y130" s="730"/>
      <c r="Z130" s="820" t="s">
        <v>388</v>
      </c>
      <c r="AA130" s="821">
        <v>741</v>
      </c>
      <c r="AB130" s="761" t="s">
        <v>9</v>
      </c>
      <c r="AC130" s="1088" t="s">
        <v>62</v>
      </c>
      <c r="AD130" s="1126">
        <v>344</v>
      </c>
      <c r="AE130" s="1088" t="s">
        <v>62</v>
      </c>
      <c r="AF130" s="1086">
        <v>385.7</v>
      </c>
    </row>
    <row r="131" spans="1:32" ht="20.25" customHeight="1">
      <c r="A131" s="730"/>
      <c r="B131" s="822" t="s">
        <v>389</v>
      </c>
      <c r="C131" s="742">
        <v>750</v>
      </c>
      <c r="D131" s="742" t="s">
        <v>9</v>
      </c>
      <c r="E131" s="743" t="s">
        <v>62</v>
      </c>
      <c r="F131" s="1082">
        <f>ПЛАН!M119</f>
        <v>480</v>
      </c>
      <c r="G131" s="1088" t="s">
        <v>62</v>
      </c>
      <c r="H131" s="1486">
        <v>440.2</v>
      </c>
      <c r="I131" s="891"/>
      <c r="J131" s="822" t="s">
        <v>389</v>
      </c>
      <c r="K131" s="809">
        <v>750</v>
      </c>
      <c r="L131" s="809" t="s">
        <v>9</v>
      </c>
      <c r="M131" s="810" t="s">
        <v>62</v>
      </c>
      <c r="N131" s="1184">
        <f>ПЛАН!M119+ПЛАН!O119</f>
        <v>960</v>
      </c>
      <c r="O131" s="1232" t="s">
        <v>62</v>
      </c>
      <c r="P131" s="1225">
        <v>785</v>
      </c>
      <c r="Q131" s="730"/>
      <c r="R131" s="822" t="s">
        <v>389</v>
      </c>
      <c r="S131" s="742">
        <v>750</v>
      </c>
      <c r="T131" s="742" t="s">
        <v>9</v>
      </c>
      <c r="U131" s="743" t="s">
        <v>62</v>
      </c>
      <c r="V131" s="1069">
        <f>ПЛАН!M119+ПЛАН!O119+ПЛАН!Q119</f>
        <v>1440</v>
      </c>
      <c r="W131" s="1088" t="s">
        <v>62</v>
      </c>
      <c r="X131" s="1086">
        <v>1172.6</v>
      </c>
      <c r="Y131" s="730"/>
      <c r="Z131" s="822" t="s">
        <v>389</v>
      </c>
      <c r="AA131" s="742">
        <v>750</v>
      </c>
      <c r="AB131" s="742" t="s">
        <v>9</v>
      </c>
      <c r="AC131" s="1088" t="s">
        <v>62</v>
      </c>
      <c r="AD131" s="1390">
        <v>1920</v>
      </c>
      <c r="AE131" s="1088" t="s">
        <v>62</v>
      </c>
      <c r="AF131" s="1086">
        <v>1511.3</v>
      </c>
    </row>
    <row r="132" spans="1:32" ht="22.5" customHeight="1" thickBot="1">
      <c r="A132" s="823"/>
      <c r="B132" s="1145" t="s">
        <v>390</v>
      </c>
      <c r="C132" s="825">
        <v>760</v>
      </c>
      <c r="D132" s="826" t="s">
        <v>9</v>
      </c>
      <c r="E132" s="743" t="s">
        <v>62</v>
      </c>
      <c r="F132" s="1082">
        <f>ПЛАН!M120</f>
        <v>4525.9</v>
      </c>
      <c r="G132" s="1088" t="s">
        <v>62</v>
      </c>
      <c r="H132" s="1082">
        <f>H28+H64+H75+H96+H110+H120+H127+H129+H131</f>
        <v>5930.900000000001</v>
      </c>
      <c r="I132" s="1240"/>
      <c r="J132" s="824" t="s">
        <v>390</v>
      </c>
      <c r="K132" s="1241">
        <v>760</v>
      </c>
      <c r="L132" s="1242" t="s">
        <v>9</v>
      </c>
      <c r="M132" s="810" t="s">
        <v>62</v>
      </c>
      <c r="N132" s="1184">
        <f>ПЛАН!M120+ПЛАН!O120</f>
        <v>9780.199999999999</v>
      </c>
      <c r="O132" s="1232" t="s">
        <v>62</v>
      </c>
      <c r="P132" s="1230">
        <f>P28+P64+P75+P96+P110+P120+P127+P129+P131</f>
        <v>12324.199999999999</v>
      </c>
      <c r="Q132" s="823"/>
      <c r="R132" s="824" t="s">
        <v>390</v>
      </c>
      <c r="S132" s="825">
        <v>760</v>
      </c>
      <c r="T132" s="826" t="s">
        <v>9</v>
      </c>
      <c r="U132" s="743" t="s">
        <v>62</v>
      </c>
      <c r="V132" s="1069">
        <f>ПЛАН!M120+ПЛАН!O120+ПЛАН!Q120</f>
        <v>15662.399999999998</v>
      </c>
      <c r="W132" s="1088" t="s">
        <v>62</v>
      </c>
      <c r="X132" s="1082">
        <f>X28+X64+X75+X96+X110+X120+X127+X129+X131</f>
        <v>19103</v>
      </c>
      <c r="Y132" s="1355"/>
      <c r="Z132" s="1356" t="s">
        <v>390</v>
      </c>
      <c r="AA132" s="1357">
        <v>760</v>
      </c>
      <c r="AB132" s="1357" t="s">
        <v>9</v>
      </c>
      <c r="AC132" s="1088" t="s">
        <v>62</v>
      </c>
      <c r="AD132" s="1390">
        <v>21611.1</v>
      </c>
      <c r="AE132" s="1088" t="s">
        <v>62</v>
      </c>
      <c r="AF132" s="1406">
        <v>26316.1</v>
      </c>
    </row>
    <row r="133" spans="1:32" ht="23.25" customHeight="1">
      <c r="A133" s="827"/>
      <c r="B133" s="727" t="s">
        <v>391</v>
      </c>
      <c r="C133" s="728"/>
      <c r="D133" s="728"/>
      <c r="E133" s="728"/>
      <c r="F133" s="728"/>
      <c r="G133" s="728"/>
      <c r="H133" s="729"/>
      <c r="I133" s="882"/>
      <c r="J133" s="1167" t="s">
        <v>391</v>
      </c>
      <c r="K133" s="1168"/>
      <c r="L133" s="1168"/>
      <c r="M133" s="1168"/>
      <c r="N133" s="1168"/>
      <c r="O133" s="1168"/>
      <c r="P133" s="1169"/>
      <c r="Q133" s="827"/>
      <c r="R133" s="727" t="s">
        <v>391</v>
      </c>
      <c r="S133" s="728"/>
      <c r="T133" s="728"/>
      <c r="U133" s="728"/>
      <c r="V133" s="728"/>
      <c r="W133" s="728"/>
      <c r="X133" s="729"/>
      <c r="Y133" s="1433"/>
      <c r="Z133" s="1434" t="s">
        <v>391</v>
      </c>
      <c r="AA133" s="1409"/>
      <c r="AB133" s="1409"/>
      <c r="AC133" s="1409"/>
      <c r="AD133" s="1409"/>
      <c r="AE133" s="1409"/>
      <c r="AF133" s="1410"/>
    </row>
    <row r="134" spans="1:32" ht="15" customHeight="1">
      <c r="A134" s="755"/>
      <c r="B134" s="828" t="s">
        <v>392</v>
      </c>
      <c r="C134" s="829"/>
      <c r="D134" s="829"/>
      <c r="E134" s="829"/>
      <c r="F134" s="829"/>
      <c r="G134" s="829"/>
      <c r="H134" s="830"/>
      <c r="I134" s="866"/>
      <c r="J134" s="828" t="s">
        <v>392</v>
      </c>
      <c r="K134" s="829"/>
      <c r="L134" s="829"/>
      <c r="M134" s="829"/>
      <c r="N134" s="829"/>
      <c r="O134" s="829"/>
      <c r="P134" s="830"/>
      <c r="Q134" s="755"/>
      <c r="R134" s="828" t="s">
        <v>392</v>
      </c>
      <c r="S134" s="829"/>
      <c r="T134" s="829"/>
      <c r="U134" s="829"/>
      <c r="V134" s="829"/>
      <c r="W134" s="829"/>
      <c r="X134" s="830"/>
      <c r="Y134" s="755"/>
      <c r="Z134" s="828" t="s">
        <v>392</v>
      </c>
      <c r="AA134" s="829"/>
      <c r="AB134" s="829"/>
      <c r="AC134" s="1411"/>
      <c r="AD134" s="1411"/>
      <c r="AE134" s="1411"/>
      <c r="AF134" s="1412"/>
    </row>
    <row r="135" spans="1:32" ht="15" customHeight="1">
      <c r="A135" s="1623">
        <v>1</v>
      </c>
      <c r="B135" s="735" t="s">
        <v>81</v>
      </c>
      <c r="C135" s="737">
        <v>770</v>
      </c>
      <c r="D135" s="737" t="s">
        <v>5</v>
      </c>
      <c r="E135" s="831"/>
      <c r="F135" s="831"/>
      <c r="G135" s="831"/>
      <c r="H135" s="832"/>
      <c r="I135" s="1651">
        <v>1</v>
      </c>
      <c r="J135" s="1170" t="s">
        <v>81</v>
      </c>
      <c r="K135" s="1172">
        <v>770</v>
      </c>
      <c r="L135" s="1172" t="s">
        <v>5</v>
      </c>
      <c r="M135" s="1173"/>
      <c r="N135" s="1173"/>
      <c r="O135" s="1173"/>
      <c r="P135" s="1243"/>
      <c r="Q135" s="1623">
        <v>1</v>
      </c>
      <c r="R135" s="735" t="s">
        <v>81</v>
      </c>
      <c r="S135" s="737">
        <v>770</v>
      </c>
      <c r="T135" s="737" t="s">
        <v>5</v>
      </c>
      <c r="U135" s="831"/>
      <c r="V135" s="831"/>
      <c r="W135" s="831"/>
      <c r="X135" s="832"/>
      <c r="Y135" s="1623">
        <v>1</v>
      </c>
      <c r="Z135" s="735" t="s">
        <v>81</v>
      </c>
      <c r="AA135" s="737">
        <v>770</v>
      </c>
      <c r="AB135" s="737" t="s">
        <v>5</v>
      </c>
      <c r="AC135" s="1413"/>
      <c r="AD135" s="1413"/>
      <c r="AE135" s="1413"/>
      <c r="AF135" s="1414"/>
    </row>
    <row r="136" spans="1:32" ht="15" customHeight="1">
      <c r="A136" s="1624"/>
      <c r="B136" s="791" t="s">
        <v>80</v>
      </c>
      <c r="C136" s="761">
        <v>771</v>
      </c>
      <c r="D136" s="761" t="s">
        <v>5</v>
      </c>
      <c r="E136" s="833"/>
      <c r="F136" s="833"/>
      <c r="G136" s="833"/>
      <c r="H136" s="834"/>
      <c r="I136" s="1652"/>
      <c r="J136" s="1214" t="s">
        <v>80</v>
      </c>
      <c r="K136" s="1190">
        <v>771</v>
      </c>
      <c r="L136" s="1190" t="s">
        <v>5</v>
      </c>
      <c r="M136" s="810"/>
      <c r="N136" s="810"/>
      <c r="O136" s="810"/>
      <c r="P136" s="1244"/>
      <c r="Q136" s="1624"/>
      <c r="R136" s="791" t="s">
        <v>80</v>
      </c>
      <c r="S136" s="761">
        <v>771</v>
      </c>
      <c r="T136" s="761" t="s">
        <v>5</v>
      </c>
      <c r="U136" s="833"/>
      <c r="V136" s="833"/>
      <c r="W136" s="833"/>
      <c r="X136" s="834"/>
      <c r="Y136" s="1624"/>
      <c r="Z136" s="791" t="s">
        <v>80</v>
      </c>
      <c r="AA136" s="761">
        <v>771</v>
      </c>
      <c r="AB136" s="761" t="s">
        <v>5</v>
      </c>
      <c r="AC136" s="1415"/>
      <c r="AD136" s="1415"/>
      <c r="AE136" s="1415"/>
      <c r="AF136" s="1416"/>
    </row>
    <row r="137" spans="1:32" ht="15" customHeight="1">
      <c r="A137" s="740">
        <v>2</v>
      </c>
      <c r="B137" s="796" t="s">
        <v>16</v>
      </c>
      <c r="C137" s="742">
        <v>780</v>
      </c>
      <c r="D137" s="742" t="s">
        <v>5</v>
      </c>
      <c r="E137" s="833"/>
      <c r="F137" s="833"/>
      <c r="G137" s="833"/>
      <c r="H137" s="834"/>
      <c r="I137" s="869">
        <v>2</v>
      </c>
      <c r="J137" s="1217" t="s">
        <v>16</v>
      </c>
      <c r="K137" s="809">
        <v>780</v>
      </c>
      <c r="L137" s="809" t="s">
        <v>5</v>
      </c>
      <c r="M137" s="810"/>
      <c r="N137" s="810"/>
      <c r="O137" s="810"/>
      <c r="P137" s="1244"/>
      <c r="Q137" s="740">
        <v>2</v>
      </c>
      <c r="R137" s="796" t="s">
        <v>16</v>
      </c>
      <c r="S137" s="742">
        <v>780</v>
      </c>
      <c r="T137" s="742" t="s">
        <v>5</v>
      </c>
      <c r="U137" s="833"/>
      <c r="V137" s="833"/>
      <c r="W137" s="833"/>
      <c r="X137" s="834"/>
      <c r="Y137" s="740">
        <v>2</v>
      </c>
      <c r="Z137" s="796" t="s">
        <v>16</v>
      </c>
      <c r="AA137" s="742">
        <v>780</v>
      </c>
      <c r="AB137" s="742" t="s">
        <v>5</v>
      </c>
      <c r="AC137" s="1415"/>
      <c r="AD137" s="1415"/>
      <c r="AE137" s="1415"/>
      <c r="AF137" s="1416"/>
    </row>
    <row r="138" spans="1:32" ht="15" customHeight="1">
      <c r="A138" s="740">
        <v>3</v>
      </c>
      <c r="B138" s="796" t="s">
        <v>17</v>
      </c>
      <c r="C138" s="742">
        <v>790</v>
      </c>
      <c r="D138" s="742" t="s">
        <v>5</v>
      </c>
      <c r="E138" s="833"/>
      <c r="F138" s="833"/>
      <c r="G138" s="833"/>
      <c r="H138" s="834"/>
      <c r="I138" s="869">
        <v>3</v>
      </c>
      <c r="J138" s="1217" t="s">
        <v>17</v>
      </c>
      <c r="K138" s="809">
        <v>790</v>
      </c>
      <c r="L138" s="809" t="s">
        <v>5</v>
      </c>
      <c r="M138" s="810"/>
      <c r="N138" s="810"/>
      <c r="O138" s="810"/>
      <c r="P138" s="1244"/>
      <c r="Q138" s="740">
        <v>3</v>
      </c>
      <c r="R138" s="796" t="s">
        <v>17</v>
      </c>
      <c r="S138" s="742">
        <v>790</v>
      </c>
      <c r="T138" s="742" t="s">
        <v>5</v>
      </c>
      <c r="U138" s="833"/>
      <c r="V138" s="833"/>
      <c r="W138" s="833"/>
      <c r="X138" s="834"/>
      <c r="Y138" s="740">
        <v>3</v>
      </c>
      <c r="Z138" s="796" t="s">
        <v>17</v>
      </c>
      <c r="AA138" s="742">
        <v>790</v>
      </c>
      <c r="AB138" s="742" t="s">
        <v>5</v>
      </c>
      <c r="AC138" s="1415"/>
      <c r="AD138" s="1415"/>
      <c r="AE138" s="1415"/>
      <c r="AF138" s="1416"/>
    </row>
    <row r="139" spans="1:32" ht="15" customHeight="1">
      <c r="A139" s="740">
        <v>4</v>
      </c>
      <c r="B139" s="796" t="s">
        <v>18</v>
      </c>
      <c r="C139" s="742">
        <v>800</v>
      </c>
      <c r="D139" s="742" t="s">
        <v>5</v>
      </c>
      <c r="E139" s="743"/>
      <c r="F139" s="743"/>
      <c r="G139" s="743"/>
      <c r="H139" s="744"/>
      <c r="I139" s="869">
        <v>4</v>
      </c>
      <c r="J139" s="1217" t="s">
        <v>18</v>
      </c>
      <c r="K139" s="809">
        <v>800</v>
      </c>
      <c r="L139" s="809" t="s">
        <v>5</v>
      </c>
      <c r="M139" s="810"/>
      <c r="N139" s="810"/>
      <c r="O139" s="810"/>
      <c r="P139" s="1244"/>
      <c r="Q139" s="740">
        <v>4</v>
      </c>
      <c r="R139" s="796" t="s">
        <v>18</v>
      </c>
      <c r="S139" s="742">
        <v>800</v>
      </c>
      <c r="T139" s="742" t="s">
        <v>5</v>
      </c>
      <c r="U139" s="743"/>
      <c r="V139" s="743"/>
      <c r="W139" s="743"/>
      <c r="X139" s="744"/>
      <c r="Y139" s="740">
        <v>4</v>
      </c>
      <c r="Z139" s="796" t="s">
        <v>18</v>
      </c>
      <c r="AA139" s="742">
        <v>800</v>
      </c>
      <c r="AB139" s="742" t="s">
        <v>5</v>
      </c>
      <c r="AC139" s="1088"/>
      <c r="AD139" s="1088"/>
      <c r="AE139" s="1088"/>
      <c r="AF139" s="1417"/>
    </row>
    <row r="140" spans="1:32" ht="15" customHeight="1">
      <c r="A140" s="1623">
        <v>5</v>
      </c>
      <c r="B140" s="741" t="s">
        <v>370</v>
      </c>
      <c r="C140" s="742">
        <v>810</v>
      </c>
      <c r="D140" s="742" t="s">
        <v>5</v>
      </c>
      <c r="E140" s="743"/>
      <c r="F140" s="743"/>
      <c r="G140" s="743"/>
      <c r="H140" s="744"/>
      <c r="I140" s="1651">
        <v>5</v>
      </c>
      <c r="J140" s="1175" t="s">
        <v>370</v>
      </c>
      <c r="K140" s="809">
        <v>810</v>
      </c>
      <c r="L140" s="809" t="s">
        <v>5</v>
      </c>
      <c r="M140" s="810"/>
      <c r="N140" s="810"/>
      <c r="O140" s="810"/>
      <c r="P140" s="1244"/>
      <c r="Q140" s="1623">
        <v>5</v>
      </c>
      <c r="R140" s="741" t="s">
        <v>370</v>
      </c>
      <c r="S140" s="742">
        <v>810</v>
      </c>
      <c r="T140" s="742" t="s">
        <v>5</v>
      </c>
      <c r="U140" s="743"/>
      <c r="V140" s="743"/>
      <c r="W140" s="743"/>
      <c r="X140" s="744"/>
      <c r="Y140" s="1623">
        <v>5</v>
      </c>
      <c r="Z140" s="741" t="s">
        <v>370</v>
      </c>
      <c r="AA140" s="742">
        <v>810</v>
      </c>
      <c r="AB140" s="742" t="s">
        <v>5</v>
      </c>
      <c r="AC140" s="1088"/>
      <c r="AD140" s="1088"/>
      <c r="AE140" s="1088"/>
      <c r="AF140" s="1417"/>
    </row>
    <row r="141" spans="1:32" ht="15" customHeight="1">
      <c r="A141" s="1624"/>
      <c r="B141" s="791" t="s">
        <v>371</v>
      </c>
      <c r="C141" s="761">
        <v>811</v>
      </c>
      <c r="D141" s="761" t="s">
        <v>5</v>
      </c>
      <c r="E141" s="743"/>
      <c r="F141" s="743"/>
      <c r="G141" s="743"/>
      <c r="H141" s="744"/>
      <c r="I141" s="1652"/>
      <c r="J141" s="1214" t="s">
        <v>371</v>
      </c>
      <c r="K141" s="1190">
        <v>811</v>
      </c>
      <c r="L141" s="1190" t="s">
        <v>5</v>
      </c>
      <c r="M141" s="810"/>
      <c r="N141" s="810"/>
      <c r="O141" s="810"/>
      <c r="P141" s="1244"/>
      <c r="Q141" s="1624"/>
      <c r="R141" s="791" t="s">
        <v>371</v>
      </c>
      <c r="S141" s="761">
        <v>811</v>
      </c>
      <c r="T141" s="761" t="s">
        <v>5</v>
      </c>
      <c r="U141" s="743"/>
      <c r="V141" s="743"/>
      <c r="W141" s="743"/>
      <c r="X141" s="744"/>
      <c r="Y141" s="1624"/>
      <c r="Z141" s="791" t="s">
        <v>371</v>
      </c>
      <c r="AA141" s="761">
        <v>811</v>
      </c>
      <c r="AB141" s="761" t="s">
        <v>5</v>
      </c>
      <c r="AC141" s="1088"/>
      <c r="AD141" s="1088"/>
      <c r="AE141" s="1088"/>
      <c r="AF141" s="1417"/>
    </row>
    <row r="142" spans="1:32" ht="15" customHeight="1">
      <c r="A142" s="740">
        <v>6</v>
      </c>
      <c r="B142" s="814" t="s">
        <v>393</v>
      </c>
      <c r="C142" s="742">
        <v>820</v>
      </c>
      <c r="D142" s="742" t="s">
        <v>5</v>
      </c>
      <c r="E142" s="743"/>
      <c r="F142" s="743"/>
      <c r="G142" s="743"/>
      <c r="H142" s="744"/>
      <c r="I142" s="869">
        <v>6</v>
      </c>
      <c r="J142" s="1213" t="s">
        <v>393</v>
      </c>
      <c r="K142" s="809">
        <v>820</v>
      </c>
      <c r="L142" s="809" t="s">
        <v>5</v>
      </c>
      <c r="M142" s="810"/>
      <c r="N142" s="810"/>
      <c r="O142" s="810"/>
      <c r="P142" s="1244"/>
      <c r="Q142" s="740">
        <v>6</v>
      </c>
      <c r="R142" s="814" t="s">
        <v>393</v>
      </c>
      <c r="S142" s="742">
        <v>820</v>
      </c>
      <c r="T142" s="742" t="s">
        <v>5</v>
      </c>
      <c r="U142" s="743"/>
      <c r="V142" s="743"/>
      <c r="W142" s="743"/>
      <c r="X142" s="744"/>
      <c r="Y142" s="740">
        <v>6</v>
      </c>
      <c r="Z142" s="814" t="s">
        <v>393</v>
      </c>
      <c r="AA142" s="742">
        <v>820</v>
      </c>
      <c r="AB142" s="742" t="s">
        <v>5</v>
      </c>
      <c r="AC142" s="1088"/>
      <c r="AD142" s="1088"/>
      <c r="AE142" s="1088"/>
      <c r="AF142" s="1417"/>
    </row>
    <row r="143" spans="1:32" ht="15" customHeight="1">
      <c r="A143" s="740">
        <v>7</v>
      </c>
      <c r="B143" s="741" t="s">
        <v>35</v>
      </c>
      <c r="C143" s="742">
        <v>830</v>
      </c>
      <c r="D143" s="742" t="s">
        <v>5</v>
      </c>
      <c r="E143" s="743"/>
      <c r="F143" s="743"/>
      <c r="G143" s="743"/>
      <c r="H143" s="744"/>
      <c r="I143" s="869">
        <v>7</v>
      </c>
      <c r="J143" s="1175" t="s">
        <v>35</v>
      </c>
      <c r="K143" s="809">
        <v>830</v>
      </c>
      <c r="L143" s="809" t="s">
        <v>5</v>
      </c>
      <c r="M143" s="810"/>
      <c r="N143" s="810"/>
      <c r="O143" s="810"/>
      <c r="P143" s="1244"/>
      <c r="Q143" s="740">
        <v>7</v>
      </c>
      <c r="R143" s="741" t="s">
        <v>35</v>
      </c>
      <c r="S143" s="742">
        <v>830</v>
      </c>
      <c r="T143" s="742" t="s">
        <v>5</v>
      </c>
      <c r="U143" s="743"/>
      <c r="V143" s="743"/>
      <c r="W143" s="743"/>
      <c r="X143" s="744"/>
      <c r="Y143" s="740">
        <v>7</v>
      </c>
      <c r="Z143" s="741" t="s">
        <v>35</v>
      </c>
      <c r="AA143" s="742">
        <v>830</v>
      </c>
      <c r="AB143" s="742" t="s">
        <v>5</v>
      </c>
      <c r="AC143" s="1088"/>
      <c r="AD143" s="1088"/>
      <c r="AE143" s="1088"/>
      <c r="AF143" s="1417"/>
    </row>
    <row r="144" spans="1:32" ht="15" customHeight="1">
      <c r="A144" s="740">
        <v>8</v>
      </c>
      <c r="B144" s="814" t="s">
        <v>12</v>
      </c>
      <c r="C144" s="742">
        <v>840</v>
      </c>
      <c r="D144" s="742" t="s">
        <v>9</v>
      </c>
      <c r="E144" s="743" t="s">
        <v>62</v>
      </c>
      <c r="F144" s="743"/>
      <c r="G144" s="743" t="s">
        <v>62</v>
      </c>
      <c r="H144" s="744"/>
      <c r="I144" s="869">
        <v>8</v>
      </c>
      <c r="J144" s="1213" t="s">
        <v>12</v>
      </c>
      <c r="K144" s="809">
        <v>840</v>
      </c>
      <c r="L144" s="809" t="s">
        <v>9</v>
      </c>
      <c r="M144" s="810" t="s">
        <v>62</v>
      </c>
      <c r="N144" s="810"/>
      <c r="O144" s="810" t="s">
        <v>62</v>
      </c>
      <c r="P144" s="1244"/>
      <c r="Q144" s="740">
        <v>8</v>
      </c>
      <c r="R144" s="814" t="s">
        <v>12</v>
      </c>
      <c r="S144" s="742">
        <v>840</v>
      </c>
      <c r="T144" s="742" t="s">
        <v>9</v>
      </c>
      <c r="U144" s="743" t="s">
        <v>62</v>
      </c>
      <c r="V144" s="743"/>
      <c r="W144" s="743" t="s">
        <v>62</v>
      </c>
      <c r="X144" s="744"/>
      <c r="Y144" s="740">
        <v>8</v>
      </c>
      <c r="Z144" s="814" t="s">
        <v>12</v>
      </c>
      <c r="AA144" s="742">
        <v>840</v>
      </c>
      <c r="AB144" s="742" t="s">
        <v>9</v>
      </c>
      <c r="AC144" s="1088" t="s">
        <v>62</v>
      </c>
      <c r="AD144" s="1088"/>
      <c r="AE144" s="1088" t="s">
        <v>62</v>
      </c>
      <c r="AF144" s="1417"/>
    </row>
    <row r="145" spans="1:32" ht="17.25" customHeight="1">
      <c r="A145" s="772"/>
      <c r="B145" s="1146" t="s">
        <v>111</v>
      </c>
      <c r="C145" s="742">
        <v>850</v>
      </c>
      <c r="D145" s="762" t="s">
        <v>9</v>
      </c>
      <c r="E145" s="752" t="s">
        <v>62</v>
      </c>
      <c r="F145" s="752"/>
      <c r="G145" s="752" t="s">
        <v>62</v>
      </c>
      <c r="H145" s="753"/>
      <c r="I145" s="1201"/>
      <c r="J145" s="835" t="s">
        <v>111</v>
      </c>
      <c r="K145" s="809">
        <v>850</v>
      </c>
      <c r="L145" s="1193" t="s">
        <v>9</v>
      </c>
      <c r="M145" s="1183" t="s">
        <v>62</v>
      </c>
      <c r="N145" s="1183"/>
      <c r="O145" s="1183" t="s">
        <v>62</v>
      </c>
      <c r="P145" s="1245"/>
      <c r="Q145" s="772"/>
      <c r="R145" s="835" t="s">
        <v>111</v>
      </c>
      <c r="S145" s="742">
        <v>850</v>
      </c>
      <c r="T145" s="762" t="s">
        <v>9</v>
      </c>
      <c r="U145" s="752" t="s">
        <v>62</v>
      </c>
      <c r="V145" s="752"/>
      <c r="W145" s="752" t="s">
        <v>62</v>
      </c>
      <c r="X145" s="753"/>
      <c r="Y145" s="1362"/>
      <c r="Z145" s="1363" t="s">
        <v>111</v>
      </c>
      <c r="AA145" s="1343">
        <v>850</v>
      </c>
      <c r="AB145" s="1350" t="s">
        <v>9</v>
      </c>
      <c r="AC145" s="1089" t="s">
        <v>62</v>
      </c>
      <c r="AD145" s="1089"/>
      <c r="AE145" s="1089" t="s">
        <v>62</v>
      </c>
      <c r="AF145" s="1418"/>
    </row>
    <row r="146" spans="1:32" ht="33" customHeight="1">
      <c r="A146" s="730"/>
      <c r="B146" s="836" t="s">
        <v>155</v>
      </c>
      <c r="C146" s="837">
        <v>860</v>
      </c>
      <c r="D146" s="764"/>
      <c r="E146" s="766" t="s">
        <v>62</v>
      </c>
      <c r="F146" s="743"/>
      <c r="G146" s="766" t="s">
        <v>62</v>
      </c>
      <c r="H146" s="767"/>
      <c r="I146" s="891"/>
      <c r="J146" s="1246" t="s">
        <v>155</v>
      </c>
      <c r="K146" s="1247">
        <v>860</v>
      </c>
      <c r="L146" s="1195"/>
      <c r="M146" s="1248" t="s">
        <v>62</v>
      </c>
      <c r="N146" s="810"/>
      <c r="O146" s="1248" t="s">
        <v>62</v>
      </c>
      <c r="P146" s="1249"/>
      <c r="Q146" s="730"/>
      <c r="R146" s="836" t="s">
        <v>155</v>
      </c>
      <c r="S146" s="837">
        <v>860</v>
      </c>
      <c r="T146" s="764"/>
      <c r="U146" s="766" t="s">
        <v>62</v>
      </c>
      <c r="V146" s="743"/>
      <c r="W146" s="766" t="s">
        <v>62</v>
      </c>
      <c r="X146" s="767"/>
      <c r="Y146" s="730"/>
      <c r="Z146" s="836" t="s">
        <v>155</v>
      </c>
      <c r="AA146" s="837">
        <v>860</v>
      </c>
      <c r="AB146" s="764"/>
      <c r="AC146" s="1090" t="s">
        <v>62</v>
      </c>
      <c r="AD146" s="1088"/>
      <c r="AE146" s="1090" t="s">
        <v>62</v>
      </c>
      <c r="AF146" s="1419"/>
    </row>
    <row r="147" spans="1:32" ht="17.25" customHeight="1">
      <c r="A147" s="774"/>
      <c r="B147" s="838" t="s">
        <v>394</v>
      </c>
      <c r="C147" s="839"/>
      <c r="D147" s="839"/>
      <c r="E147" s="839"/>
      <c r="F147" s="839"/>
      <c r="G147" s="839"/>
      <c r="H147" s="840"/>
      <c r="I147" s="876"/>
      <c r="J147" s="838" t="s">
        <v>394</v>
      </c>
      <c r="K147" s="1250"/>
      <c r="L147" s="1250"/>
      <c r="M147" s="1250"/>
      <c r="N147" s="1250"/>
      <c r="O147" s="1250"/>
      <c r="P147" s="1251"/>
      <c r="Q147" s="774"/>
      <c r="R147" s="838" t="s">
        <v>394</v>
      </c>
      <c r="S147" s="839"/>
      <c r="T147" s="839"/>
      <c r="U147" s="839"/>
      <c r="V147" s="839"/>
      <c r="W147" s="839"/>
      <c r="X147" s="840"/>
      <c r="Y147" s="774"/>
      <c r="Z147" s="838" t="s">
        <v>394</v>
      </c>
      <c r="AA147" s="839"/>
      <c r="AB147" s="839"/>
      <c r="AC147" s="1420"/>
      <c r="AD147" s="1420"/>
      <c r="AE147" s="1420"/>
      <c r="AF147" s="1421"/>
    </row>
    <row r="148" spans="1:32" ht="15.75">
      <c r="A148" s="1623">
        <v>1</v>
      </c>
      <c r="B148" s="735" t="s">
        <v>81</v>
      </c>
      <c r="C148" s="737">
        <v>870</v>
      </c>
      <c r="D148" s="737" t="s">
        <v>5</v>
      </c>
      <c r="E148" s="738"/>
      <c r="F148" s="738"/>
      <c r="G148" s="738"/>
      <c r="H148" s="739"/>
      <c r="I148" s="1651">
        <v>1</v>
      </c>
      <c r="J148" s="1170" t="s">
        <v>81</v>
      </c>
      <c r="K148" s="1172">
        <v>870</v>
      </c>
      <c r="L148" s="1172" t="s">
        <v>5</v>
      </c>
      <c r="M148" s="1173"/>
      <c r="N148" s="1173"/>
      <c r="O148" s="1173"/>
      <c r="P148" s="1243"/>
      <c r="Q148" s="1623">
        <v>1</v>
      </c>
      <c r="R148" s="735" t="s">
        <v>81</v>
      </c>
      <c r="S148" s="737">
        <v>870</v>
      </c>
      <c r="T148" s="737" t="s">
        <v>5</v>
      </c>
      <c r="U148" s="738"/>
      <c r="V148" s="738"/>
      <c r="W148" s="738"/>
      <c r="X148" s="739"/>
      <c r="Y148" s="1623">
        <v>1</v>
      </c>
      <c r="Z148" s="735" t="s">
        <v>81</v>
      </c>
      <c r="AA148" s="737">
        <v>870</v>
      </c>
      <c r="AB148" s="737" t="s">
        <v>5</v>
      </c>
      <c r="AC148" s="1387"/>
      <c r="AD148" s="1387"/>
      <c r="AE148" s="1387"/>
      <c r="AF148" s="1422"/>
    </row>
    <row r="149" spans="1:32" ht="15.75">
      <c r="A149" s="1624"/>
      <c r="B149" s="791" t="s">
        <v>80</v>
      </c>
      <c r="C149" s="761">
        <v>871</v>
      </c>
      <c r="D149" s="761" t="s">
        <v>5</v>
      </c>
      <c r="E149" s="743"/>
      <c r="F149" s="743"/>
      <c r="G149" s="743"/>
      <c r="H149" s="744"/>
      <c r="I149" s="1652"/>
      <c r="J149" s="1214" t="s">
        <v>80</v>
      </c>
      <c r="K149" s="1190">
        <v>871</v>
      </c>
      <c r="L149" s="1190" t="s">
        <v>5</v>
      </c>
      <c r="M149" s="810"/>
      <c r="N149" s="810"/>
      <c r="O149" s="810"/>
      <c r="P149" s="1244"/>
      <c r="Q149" s="1624"/>
      <c r="R149" s="791" t="s">
        <v>80</v>
      </c>
      <c r="S149" s="761">
        <v>871</v>
      </c>
      <c r="T149" s="761" t="s">
        <v>5</v>
      </c>
      <c r="U149" s="743"/>
      <c r="V149" s="743"/>
      <c r="W149" s="743"/>
      <c r="X149" s="744"/>
      <c r="Y149" s="1624"/>
      <c r="Z149" s="791" t="s">
        <v>80</v>
      </c>
      <c r="AA149" s="761">
        <v>871</v>
      </c>
      <c r="AB149" s="761" t="s">
        <v>5</v>
      </c>
      <c r="AC149" s="1088"/>
      <c r="AD149" s="1088"/>
      <c r="AE149" s="1088"/>
      <c r="AF149" s="1417"/>
    </row>
    <row r="150" spans="1:32" ht="15.75">
      <c r="A150" s="740">
        <v>2</v>
      </c>
      <c r="B150" s="796" t="s">
        <v>16</v>
      </c>
      <c r="C150" s="742">
        <v>880</v>
      </c>
      <c r="D150" s="742" t="s">
        <v>5</v>
      </c>
      <c r="E150" s="743"/>
      <c r="F150" s="743"/>
      <c r="G150" s="743"/>
      <c r="H150" s="744"/>
      <c r="I150" s="869">
        <v>2</v>
      </c>
      <c r="J150" s="1217" t="s">
        <v>16</v>
      </c>
      <c r="K150" s="809">
        <v>880</v>
      </c>
      <c r="L150" s="809" t="s">
        <v>5</v>
      </c>
      <c r="M150" s="810"/>
      <c r="N150" s="810"/>
      <c r="O150" s="810"/>
      <c r="P150" s="1244"/>
      <c r="Q150" s="740">
        <v>2</v>
      </c>
      <c r="R150" s="796" t="s">
        <v>16</v>
      </c>
      <c r="S150" s="742">
        <v>880</v>
      </c>
      <c r="T150" s="742" t="s">
        <v>5</v>
      </c>
      <c r="U150" s="743"/>
      <c r="V150" s="743"/>
      <c r="W150" s="743"/>
      <c r="X150" s="744"/>
      <c r="Y150" s="740">
        <v>2</v>
      </c>
      <c r="Z150" s="796" t="s">
        <v>16</v>
      </c>
      <c r="AA150" s="742">
        <v>880</v>
      </c>
      <c r="AB150" s="742" t="s">
        <v>5</v>
      </c>
      <c r="AC150" s="1088"/>
      <c r="AD150" s="1088"/>
      <c r="AE150" s="1088"/>
      <c r="AF150" s="1417"/>
    </row>
    <row r="151" spans="1:32" ht="15" customHeight="1">
      <c r="A151" s="740">
        <v>3</v>
      </c>
      <c r="B151" s="796" t="s">
        <v>17</v>
      </c>
      <c r="C151" s="742">
        <v>890</v>
      </c>
      <c r="D151" s="742" t="s">
        <v>5</v>
      </c>
      <c r="E151" s="743"/>
      <c r="F151" s="743"/>
      <c r="G151" s="743"/>
      <c r="H151" s="744"/>
      <c r="I151" s="869">
        <v>3</v>
      </c>
      <c r="J151" s="1217" t="s">
        <v>17</v>
      </c>
      <c r="K151" s="809">
        <v>890</v>
      </c>
      <c r="L151" s="809" t="s">
        <v>5</v>
      </c>
      <c r="M151" s="810"/>
      <c r="N151" s="810"/>
      <c r="O151" s="810"/>
      <c r="P151" s="1244"/>
      <c r="Q151" s="740">
        <v>3</v>
      </c>
      <c r="R151" s="796" t="s">
        <v>17</v>
      </c>
      <c r="S151" s="742">
        <v>890</v>
      </c>
      <c r="T151" s="742" t="s">
        <v>5</v>
      </c>
      <c r="U151" s="743"/>
      <c r="V151" s="743"/>
      <c r="W151" s="743"/>
      <c r="X151" s="744"/>
      <c r="Y151" s="740">
        <v>3</v>
      </c>
      <c r="Z151" s="796" t="s">
        <v>17</v>
      </c>
      <c r="AA151" s="742">
        <v>890</v>
      </c>
      <c r="AB151" s="742" t="s">
        <v>5</v>
      </c>
      <c r="AC151" s="1088"/>
      <c r="AD151" s="1088"/>
      <c r="AE151" s="1088"/>
      <c r="AF151" s="1417"/>
    </row>
    <row r="152" spans="1:32" ht="15" customHeight="1">
      <c r="A152" s="740">
        <v>4</v>
      </c>
      <c r="B152" s="796" t="s">
        <v>18</v>
      </c>
      <c r="C152" s="742">
        <v>900</v>
      </c>
      <c r="D152" s="742" t="s">
        <v>5</v>
      </c>
      <c r="E152" s="743"/>
      <c r="F152" s="743"/>
      <c r="G152" s="743"/>
      <c r="H152" s="744"/>
      <c r="I152" s="869">
        <v>4</v>
      </c>
      <c r="J152" s="1217" t="s">
        <v>18</v>
      </c>
      <c r="K152" s="809">
        <v>900</v>
      </c>
      <c r="L152" s="809" t="s">
        <v>5</v>
      </c>
      <c r="M152" s="810"/>
      <c r="N152" s="810"/>
      <c r="O152" s="810"/>
      <c r="P152" s="1244"/>
      <c r="Q152" s="740">
        <v>4</v>
      </c>
      <c r="R152" s="796" t="s">
        <v>18</v>
      </c>
      <c r="S152" s="742">
        <v>900</v>
      </c>
      <c r="T152" s="742" t="s">
        <v>5</v>
      </c>
      <c r="U152" s="743"/>
      <c r="V152" s="743"/>
      <c r="W152" s="743"/>
      <c r="X152" s="744"/>
      <c r="Y152" s="740">
        <v>4</v>
      </c>
      <c r="Z152" s="796" t="s">
        <v>18</v>
      </c>
      <c r="AA152" s="742">
        <v>900</v>
      </c>
      <c r="AB152" s="742" t="s">
        <v>5</v>
      </c>
      <c r="AC152" s="1088"/>
      <c r="AD152" s="1088"/>
      <c r="AE152" s="1088"/>
      <c r="AF152" s="1417"/>
    </row>
    <row r="153" spans="1:32" ht="15.75">
      <c r="A153" s="1623">
        <v>5</v>
      </c>
      <c r="B153" s="741" t="s">
        <v>370</v>
      </c>
      <c r="C153" s="742">
        <v>910</v>
      </c>
      <c r="D153" s="742" t="s">
        <v>5</v>
      </c>
      <c r="E153" s="743"/>
      <c r="F153" s="743"/>
      <c r="G153" s="743"/>
      <c r="H153" s="744"/>
      <c r="I153" s="1651">
        <v>5</v>
      </c>
      <c r="J153" s="1175" t="s">
        <v>370</v>
      </c>
      <c r="K153" s="809">
        <v>910</v>
      </c>
      <c r="L153" s="809" t="s">
        <v>5</v>
      </c>
      <c r="M153" s="810"/>
      <c r="N153" s="810"/>
      <c r="O153" s="810"/>
      <c r="P153" s="1244"/>
      <c r="Q153" s="1623">
        <v>5</v>
      </c>
      <c r="R153" s="741" t="s">
        <v>370</v>
      </c>
      <c r="S153" s="742">
        <v>910</v>
      </c>
      <c r="T153" s="742" t="s">
        <v>5</v>
      </c>
      <c r="U153" s="743"/>
      <c r="V153" s="743"/>
      <c r="W153" s="743"/>
      <c r="X153" s="744"/>
      <c r="Y153" s="1623">
        <v>5</v>
      </c>
      <c r="Z153" s="741" t="s">
        <v>370</v>
      </c>
      <c r="AA153" s="742">
        <v>910</v>
      </c>
      <c r="AB153" s="742" t="s">
        <v>5</v>
      </c>
      <c r="AC153" s="1088"/>
      <c r="AD153" s="1088"/>
      <c r="AE153" s="1088"/>
      <c r="AF153" s="1417"/>
    </row>
    <row r="154" spans="1:32" ht="15.75">
      <c r="A154" s="1624"/>
      <c r="B154" s="791" t="s">
        <v>371</v>
      </c>
      <c r="C154" s="761">
        <v>911</v>
      </c>
      <c r="D154" s="761" t="s">
        <v>5</v>
      </c>
      <c r="E154" s="743"/>
      <c r="F154" s="743"/>
      <c r="G154" s="743"/>
      <c r="H154" s="744"/>
      <c r="I154" s="1652"/>
      <c r="J154" s="1214" t="s">
        <v>371</v>
      </c>
      <c r="K154" s="1190">
        <v>911</v>
      </c>
      <c r="L154" s="1190" t="s">
        <v>5</v>
      </c>
      <c r="M154" s="810"/>
      <c r="N154" s="810"/>
      <c r="O154" s="810"/>
      <c r="P154" s="1244"/>
      <c r="Q154" s="1624"/>
      <c r="R154" s="791" t="s">
        <v>371</v>
      </c>
      <c r="S154" s="761">
        <v>911</v>
      </c>
      <c r="T154" s="761" t="s">
        <v>5</v>
      </c>
      <c r="U154" s="743"/>
      <c r="V154" s="743"/>
      <c r="W154" s="743"/>
      <c r="X154" s="744"/>
      <c r="Y154" s="1624"/>
      <c r="Z154" s="791" t="s">
        <v>371</v>
      </c>
      <c r="AA154" s="761">
        <v>911</v>
      </c>
      <c r="AB154" s="761" t="s">
        <v>5</v>
      </c>
      <c r="AC154" s="1088"/>
      <c r="AD154" s="1088"/>
      <c r="AE154" s="1088"/>
      <c r="AF154" s="1417"/>
    </row>
    <row r="155" spans="1:32" ht="15.75">
      <c r="A155" s="740">
        <v>6</v>
      </c>
      <c r="B155" s="814" t="s">
        <v>393</v>
      </c>
      <c r="C155" s="798">
        <v>920</v>
      </c>
      <c r="D155" s="742" t="s">
        <v>5</v>
      </c>
      <c r="E155" s="743" t="s">
        <v>62</v>
      </c>
      <c r="F155" s="743"/>
      <c r="G155" s="743" t="s">
        <v>62</v>
      </c>
      <c r="H155" s="744"/>
      <c r="I155" s="869">
        <v>6</v>
      </c>
      <c r="J155" s="1213" t="s">
        <v>393</v>
      </c>
      <c r="K155" s="6">
        <v>920</v>
      </c>
      <c r="L155" s="809" t="s">
        <v>5</v>
      </c>
      <c r="M155" s="810" t="s">
        <v>62</v>
      </c>
      <c r="N155" s="810"/>
      <c r="O155" s="810" t="s">
        <v>62</v>
      </c>
      <c r="P155" s="1244"/>
      <c r="Q155" s="740">
        <v>6</v>
      </c>
      <c r="R155" s="814" t="s">
        <v>393</v>
      </c>
      <c r="S155" s="798">
        <v>920</v>
      </c>
      <c r="T155" s="742" t="s">
        <v>5</v>
      </c>
      <c r="U155" s="743" t="s">
        <v>62</v>
      </c>
      <c r="V155" s="743"/>
      <c r="W155" s="743" t="s">
        <v>62</v>
      </c>
      <c r="X155" s="744"/>
      <c r="Y155" s="740">
        <v>6</v>
      </c>
      <c r="Z155" s="814" t="s">
        <v>393</v>
      </c>
      <c r="AA155" s="798">
        <v>920</v>
      </c>
      <c r="AB155" s="742" t="s">
        <v>5</v>
      </c>
      <c r="AC155" s="1088" t="s">
        <v>62</v>
      </c>
      <c r="AD155" s="1088"/>
      <c r="AE155" s="1088" t="s">
        <v>62</v>
      </c>
      <c r="AF155" s="1417"/>
    </row>
    <row r="156" spans="1:32" ht="15" customHeight="1">
      <c r="A156" s="795">
        <v>7</v>
      </c>
      <c r="B156" s="741" t="s">
        <v>35</v>
      </c>
      <c r="C156" s="742">
        <v>930</v>
      </c>
      <c r="D156" s="762" t="s">
        <v>5</v>
      </c>
      <c r="E156" s="766"/>
      <c r="F156" s="766"/>
      <c r="G156" s="766"/>
      <c r="H156" s="767"/>
      <c r="I156" s="872">
        <v>7</v>
      </c>
      <c r="J156" s="1175" t="s">
        <v>35</v>
      </c>
      <c r="K156" s="809">
        <v>930</v>
      </c>
      <c r="L156" s="1193" t="s">
        <v>5</v>
      </c>
      <c r="M156" s="1248"/>
      <c r="N156" s="1248"/>
      <c r="O156" s="1248"/>
      <c r="P156" s="1249"/>
      <c r="Q156" s="795">
        <v>7</v>
      </c>
      <c r="R156" s="741" t="s">
        <v>35</v>
      </c>
      <c r="S156" s="742">
        <v>930</v>
      </c>
      <c r="T156" s="762" t="s">
        <v>5</v>
      </c>
      <c r="U156" s="766"/>
      <c r="V156" s="766"/>
      <c r="W156" s="766"/>
      <c r="X156" s="767"/>
      <c r="Y156" s="795">
        <v>7</v>
      </c>
      <c r="Z156" s="741" t="s">
        <v>35</v>
      </c>
      <c r="AA156" s="742">
        <v>930</v>
      </c>
      <c r="AB156" s="762" t="s">
        <v>5</v>
      </c>
      <c r="AC156" s="1090"/>
      <c r="AD156" s="1090"/>
      <c r="AE156" s="1090"/>
      <c r="AF156" s="1419"/>
    </row>
    <row r="157" spans="1:32" ht="15" customHeight="1">
      <c r="A157" s="795">
        <v>8</v>
      </c>
      <c r="B157" s="814" t="s">
        <v>12</v>
      </c>
      <c r="C157" s="798">
        <v>940</v>
      </c>
      <c r="D157" s="742" t="s">
        <v>9</v>
      </c>
      <c r="E157" s="743" t="s">
        <v>62</v>
      </c>
      <c r="F157" s="743"/>
      <c r="G157" s="743" t="s">
        <v>62</v>
      </c>
      <c r="H157" s="744"/>
      <c r="I157" s="872">
        <v>8</v>
      </c>
      <c r="J157" s="1213" t="s">
        <v>12</v>
      </c>
      <c r="K157" s="6">
        <v>940</v>
      </c>
      <c r="L157" s="809" t="s">
        <v>9</v>
      </c>
      <c r="M157" s="810" t="s">
        <v>62</v>
      </c>
      <c r="N157" s="810"/>
      <c r="O157" s="810" t="s">
        <v>62</v>
      </c>
      <c r="P157" s="1244"/>
      <c r="Q157" s="795">
        <v>8</v>
      </c>
      <c r="R157" s="814" t="s">
        <v>12</v>
      </c>
      <c r="S157" s="798">
        <v>940</v>
      </c>
      <c r="T157" s="742" t="s">
        <v>9</v>
      </c>
      <c r="U157" s="743" t="s">
        <v>62</v>
      </c>
      <c r="V157" s="743"/>
      <c r="W157" s="743" t="s">
        <v>62</v>
      </c>
      <c r="X157" s="744"/>
      <c r="Y157" s="795">
        <v>8</v>
      </c>
      <c r="Z157" s="814" t="s">
        <v>12</v>
      </c>
      <c r="AA157" s="798">
        <v>940</v>
      </c>
      <c r="AB157" s="742" t="s">
        <v>9</v>
      </c>
      <c r="AC157" s="1088" t="s">
        <v>62</v>
      </c>
      <c r="AD157" s="1088"/>
      <c r="AE157" s="1088" t="s">
        <v>62</v>
      </c>
      <c r="AF157" s="1417"/>
    </row>
    <row r="158" spans="1:32" ht="15" customHeight="1">
      <c r="A158" s="755"/>
      <c r="B158" s="1141" t="s">
        <v>114</v>
      </c>
      <c r="C158" s="742">
        <v>950</v>
      </c>
      <c r="D158" s="742" t="s">
        <v>9</v>
      </c>
      <c r="E158" s="816" t="s">
        <v>62</v>
      </c>
      <c r="F158" s="816"/>
      <c r="G158" s="816" t="s">
        <v>62</v>
      </c>
      <c r="H158" s="817"/>
      <c r="I158" s="866"/>
      <c r="J158" s="786" t="s">
        <v>114</v>
      </c>
      <c r="K158" s="809">
        <v>950</v>
      </c>
      <c r="L158" s="809" t="s">
        <v>9</v>
      </c>
      <c r="M158" s="1235" t="s">
        <v>62</v>
      </c>
      <c r="N158" s="1235"/>
      <c r="O158" s="1235" t="s">
        <v>62</v>
      </c>
      <c r="P158" s="1236"/>
      <c r="Q158" s="755"/>
      <c r="R158" s="786" t="s">
        <v>114</v>
      </c>
      <c r="S158" s="742">
        <v>950</v>
      </c>
      <c r="T158" s="742" t="s">
        <v>9</v>
      </c>
      <c r="U158" s="816" t="s">
        <v>62</v>
      </c>
      <c r="V158" s="816"/>
      <c r="W158" s="816" t="s">
        <v>62</v>
      </c>
      <c r="X158" s="817"/>
      <c r="Y158" s="1351"/>
      <c r="Z158" s="1348" t="s">
        <v>114</v>
      </c>
      <c r="AA158" s="1343">
        <v>950</v>
      </c>
      <c r="AB158" s="1343" t="s">
        <v>9</v>
      </c>
      <c r="AC158" s="1407" t="s">
        <v>62</v>
      </c>
      <c r="AD158" s="1407"/>
      <c r="AE158" s="1407" t="s">
        <v>62</v>
      </c>
      <c r="AF158" s="1408"/>
    </row>
    <row r="159" spans="1:32" ht="31.5" customHeight="1">
      <c r="A159" s="730"/>
      <c r="B159" s="836" t="s">
        <v>395</v>
      </c>
      <c r="C159" s="821">
        <v>960</v>
      </c>
      <c r="D159" s="761" t="s">
        <v>9</v>
      </c>
      <c r="E159" s="743" t="s">
        <v>62</v>
      </c>
      <c r="F159" s="743"/>
      <c r="G159" s="743" t="s">
        <v>62</v>
      </c>
      <c r="H159" s="744"/>
      <c r="I159" s="891"/>
      <c r="J159" s="1246" t="s">
        <v>395</v>
      </c>
      <c r="K159" s="1239">
        <v>960</v>
      </c>
      <c r="L159" s="1190" t="s">
        <v>9</v>
      </c>
      <c r="M159" s="810" t="s">
        <v>62</v>
      </c>
      <c r="N159" s="810"/>
      <c r="O159" s="810" t="s">
        <v>62</v>
      </c>
      <c r="P159" s="1244"/>
      <c r="Q159" s="730"/>
      <c r="R159" s="836" t="s">
        <v>395</v>
      </c>
      <c r="S159" s="821">
        <v>960</v>
      </c>
      <c r="T159" s="761" t="s">
        <v>9</v>
      </c>
      <c r="U159" s="743" t="s">
        <v>62</v>
      </c>
      <c r="V159" s="743"/>
      <c r="W159" s="743" t="s">
        <v>62</v>
      </c>
      <c r="X159" s="744"/>
      <c r="Y159" s="730"/>
      <c r="Z159" s="836" t="s">
        <v>395</v>
      </c>
      <c r="AA159" s="821">
        <v>960</v>
      </c>
      <c r="AB159" s="761" t="s">
        <v>9</v>
      </c>
      <c r="AC159" s="1088" t="s">
        <v>62</v>
      </c>
      <c r="AD159" s="1088"/>
      <c r="AE159" s="1088" t="s">
        <v>62</v>
      </c>
      <c r="AF159" s="1417"/>
    </row>
    <row r="160" spans="1:32" ht="18.75" customHeight="1">
      <c r="A160" s="841"/>
      <c r="B160" s="751" t="s">
        <v>396</v>
      </c>
      <c r="C160" s="775"/>
      <c r="D160" s="775"/>
      <c r="E160" s="775"/>
      <c r="F160" s="775"/>
      <c r="G160" s="775"/>
      <c r="H160" s="776"/>
      <c r="I160" s="1252"/>
      <c r="J160" s="751" t="s">
        <v>396</v>
      </c>
      <c r="K160" s="775"/>
      <c r="L160" s="775"/>
      <c r="M160" s="775"/>
      <c r="N160" s="775"/>
      <c r="O160" s="775"/>
      <c r="P160" s="776"/>
      <c r="Q160" s="841"/>
      <c r="R160" s="751" t="s">
        <v>396</v>
      </c>
      <c r="S160" s="775"/>
      <c r="T160" s="775"/>
      <c r="U160" s="775"/>
      <c r="V160" s="775"/>
      <c r="W160" s="775"/>
      <c r="X160" s="776"/>
      <c r="Y160" s="841"/>
      <c r="Z160" s="751" t="s">
        <v>396</v>
      </c>
      <c r="AA160" s="775"/>
      <c r="AB160" s="775"/>
      <c r="AC160" s="1397"/>
      <c r="AD160" s="1397"/>
      <c r="AE160" s="1397"/>
      <c r="AF160" s="1398"/>
    </row>
    <row r="161" spans="1:32" ht="15" customHeight="1">
      <c r="A161" s="1623">
        <v>1</v>
      </c>
      <c r="B161" s="735" t="s">
        <v>81</v>
      </c>
      <c r="C161" s="737">
        <v>970</v>
      </c>
      <c r="D161" s="737" t="s">
        <v>5</v>
      </c>
      <c r="E161" s="738"/>
      <c r="F161" s="738"/>
      <c r="G161" s="738"/>
      <c r="H161" s="739"/>
      <c r="I161" s="1651">
        <v>1</v>
      </c>
      <c r="J161" s="1170" t="s">
        <v>81</v>
      </c>
      <c r="K161" s="1172">
        <v>970</v>
      </c>
      <c r="L161" s="1172" t="s">
        <v>5</v>
      </c>
      <c r="M161" s="1173"/>
      <c r="N161" s="1173"/>
      <c r="O161" s="1173"/>
      <c r="P161" s="1243"/>
      <c r="Q161" s="1623">
        <v>1</v>
      </c>
      <c r="R161" s="735" t="s">
        <v>81</v>
      </c>
      <c r="S161" s="737">
        <v>970</v>
      </c>
      <c r="T161" s="737" t="s">
        <v>5</v>
      </c>
      <c r="U161" s="738"/>
      <c r="V161" s="738"/>
      <c r="W161" s="738"/>
      <c r="X161" s="739"/>
      <c r="Y161" s="1623">
        <v>1</v>
      </c>
      <c r="Z161" s="735" t="s">
        <v>81</v>
      </c>
      <c r="AA161" s="737">
        <v>970</v>
      </c>
      <c r="AB161" s="737" t="s">
        <v>5</v>
      </c>
      <c r="AC161" s="1387"/>
      <c r="AD161" s="1387"/>
      <c r="AE161" s="1387"/>
      <c r="AF161" s="1422"/>
    </row>
    <row r="162" spans="1:32" ht="15" customHeight="1">
      <c r="A162" s="1624"/>
      <c r="B162" s="791" t="s">
        <v>80</v>
      </c>
      <c r="C162" s="761">
        <v>971</v>
      </c>
      <c r="D162" s="761" t="s">
        <v>5</v>
      </c>
      <c r="E162" s="743"/>
      <c r="F162" s="743"/>
      <c r="G162" s="743"/>
      <c r="H162" s="744"/>
      <c r="I162" s="1652"/>
      <c r="J162" s="1214" t="s">
        <v>80</v>
      </c>
      <c r="K162" s="1190">
        <v>971</v>
      </c>
      <c r="L162" s="1190" t="s">
        <v>5</v>
      </c>
      <c r="M162" s="810"/>
      <c r="N162" s="810"/>
      <c r="O162" s="810"/>
      <c r="P162" s="1244"/>
      <c r="Q162" s="1624"/>
      <c r="R162" s="791" t="s">
        <v>80</v>
      </c>
      <c r="S162" s="761">
        <v>971</v>
      </c>
      <c r="T162" s="761" t="s">
        <v>5</v>
      </c>
      <c r="U162" s="743"/>
      <c r="V162" s="743"/>
      <c r="W162" s="743"/>
      <c r="X162" s="744"/>
      <c r="Y162" s="1624"/>
      <c r="Z162" s="791" t="s">
        <v>80</v>
      </c>
      <c r="AA162" s="761">
        <v>971</v>
      </c>
      <c r="AB162" s="761" t="s">
        <v>5</v>
      </c>
      <c r="AC162" s="1088"/>
      <c r="AD162" s="1088"/>
      <c r="AE162" s="1088"/>
      <c r="AF162" s="1417"/>
    </row>
    <row r="163" spans="1:32" ht="15" customHeight="1">
      <c r="A163" s="740">
        <v>2</v>
      </c>
      <c r="B163" s="796" t="s">
        <v>16</v>
      </c>
      <c r="C163" s="742">
        <v>980</v>
      </c>
      <c r="D163" s="742" t="s">
        <v>5</v>
      </c>
      <c r="E163" s="833"/>
      <c r="F163" s="833"/>
      <c r="G163" s="833"/>
      <c r="H163" s="834"/>
      <c r="I163" s="869">
        <v>2</v>
      </c>
      <c r="J163" s="1217" t="s">
        <v>16</v>
      </c>
      <c r="K163" s="809">
        <v>980</v>
      </c>
      <c r="L163" s="809" t="s">
        <v>5</v>
      </c>
      <c r="M163" s="810"/>
      <c r="N163" s="810"/>
      <c r="O163" s="810"/>
      <c r="P163" s="1244"/>
      <c r="Q163" s="740">
        <v>2</v>
      </c>
      <c r="R163" s="796" t="s">
        <v>16</v>
      </c>
      <c r="S163" s="742">
        <v>980</v>
      </c>
      <c r="T163" s="742" t="s">
        <v>5</v>
      </c>
      <c r="U163" s="833"/>
      <c r="V163" s="833"/>
      <c r="W163" s="833"/>
      <c r="X163" s="834"/>
      <c r="Y163" s="740">
        <v>2</v>
      </c>
      <c r="Z163" s="796" t="s">
        <v>16</v>
      </c>
      <c r="AA163" s="742">
        <v>980</v>
      </c>
      <c r="AB163" s="742" t="s">
        <v>5</v>
      </c>
      <c r="AC163" s="1415"/>
      <c r="AD163" s="1415"/>
      <c r="AE163" s="1415"/>
      <c r="AF163" s="1416"/>
    </row>
    <row r="164" spans="1:32" ht="15" customHeight="1">
      <c r="A164" s="740">
        <v>3</v>
      </c>
      <c r="B164" s="796" t="s">
        <v>17</v>
      </c>
      <c r="C164" s="742">
        <v>990</v>
      </c>
      <c r="D164" s="742" t="s">
        <v>5</v>
      </c>
      <c r="E164" s="833"/>
      <c r="F164" s="833"/>
      <c r="G164" s="833"/>
      <c r="H164" s="834"/>
      <c r="I164" s="869">
        <v>3</v>
      </c>
      <c r="J164" s="1217" t="s">
        <v>17</v>
      </c>
      <c r="K164" s="809">
        <v>990</v>
      </c>
      <c r="L164" s="809" t="s">
        <v>5</v>
      </c>
      <c r="M164" s="810"/>
      <c r="N164" s="810"/>
      <c r="O164" s="810"/>
      <c r="P164" s="1244"/>
      <c r="Q164" s="740">
        <v>3</v>
      </c>
      <c r="R164" s="796" t="s">
        <v>17</v>
      </c>
      <c r="S164" s="742">
        <v>990</v>
      </c>
      <c r="T164" s="742" t="s">
        <v>5</v>
      </c>
      <c r="U164" s="833"/>
      <c r="V164" s="833"/>
      <c r="W164" s="833"/>
      <c r="X164" s="834"/>
      <c r="Y164" s="740">
        <v>3</v>
      </c>
      <c r="Z164" s="796" t="s">
        <v>17</v>
      </c>
      <c r="AA164" s="742">
        <v>990</v>
      </c>
      <c r="AB164" s="742" t="s">
        <v>5</v>
      </c>
      <c r="AC164" s="1415"/>
      <c r="AD164" s="1415"/>
      <c r="AE164" s="1415"/>
      <c r="AF164" s="1416"/>
    </row>
    <row r="165" spans="1:32" ht="15" customHeight="1">
      <c r="A165" s="795">
        <v>4</v>
      </c>
      <c r="B165" s="796" t="s">
        <v>18</v>
      </c>
      <c r="C165" s="742">
        <v>1000</v>
      </c>
      <c r="D165" s="742" t="s">
        <v>5</v>
      </c>
      <c r="E165" s="833"/>
      <c r="F165" s="833"/>
      <c r="G165" s="833"/>
      <c r="H165" s="834"/>
      <c r="I165" s="872">
        <v>4</v>
      </c>
      <c r="J165" s="1217" t="s">
        <v>18</v>
      </c>
      <c r="K165" s="809">
        <v>1000</v>
      </c>
      <c r="L165" s="809" t="s">
        <v>5</v>
      </c>
      <c r="M165" s="810"/>
      <c r="N165" s="810"/>
      <c r="O165" s="810"/>
      <c r="P165" s="1244"/>
      <c r="Q165" s="795">
        <v>4</v>
      </c>
      <c r="R165" s="796" t="s">
        <v>18</v>
      </c>
      <c r="S165" s="742">
        <v>1000</v>
      </c>
      <c r="T165" s="742" t="s">
        <v>5</v>
      </c>
      <c r="U165" s="833"/>
      <c r="V165" s="833"/>
      <c r="W165" s="833"/>
      <c r="X165" s="834"/>
      <c r="Y165" s="795">
        <v>4</v>
      </c>
      <c r="Z165" s="796" t="s">
        <v>18</v>
      </c>
      <c r="AA165" s="742">
        <v>1000</v>
      </c>
      <c r="AB165" s="742" t="s">
        <v>5</v>
      </c>
      <c r="AC165" s="1415"/>
      <c r="AD165" s="1415"/>
      <c r="AE165" s="1415"/>
      <c r="AF165" s="1416"/>
    </row>
    <row r="166" spans="1:32" ht="15" customHeight="1">
      <c r="A166" s="1623">
        <v>5</v>
      </c>
      <c r="B166" s="741" t="s">
        <v>370</v>
      </c>
      <c r="C166" s="742">
        <v>1010</v>
      </c>
      <c r="D166" s="742" t="s">
        <v>5</v>
      </c>
      <c r="E166" s="833"/>
      <c r="F166" s="833"/>
      <c r="G166" s="833"/>
      <c r="H166" s="834"/>
      <c r="I166" s="1651">
        <v>5</v>
      </c>
      <c r="J166" s="1175" t="s">
        <v>370</v>
      </c>
      <c r="K166" s="809">
        <v>1010</v>
      </c>
      <c r="L166" s="809" t="s">
        <v>5</v>
      </c>
      <c r="M166" s="810"/>
      <c r="N166" s="810"/>
      <c r="O166" s="810"/>
      <c r="P166" s="1244"/>
      <c r="Q166" s="1623">
        <v>5</v>
      </c>
      <c r="R166" s="741" t="s">
        <v>370</v>
      </c>
      <c r="S166" s="742">
        <v>1010</v>
      </c>
      <c r="T166" s="742" t="s">
        <v>5</v>
      </c>
      <c r="U166" s="833"/>
      <c r="V166" s="833"/>
      <c r="W166" s="833"/>
      <c r="X166" s="834"/>
      <c r="Y166" s="1623">
        <v>5</v>
      </c>
      <c r="Z166" s="741" t="s">
        <v>370</v>
      </c>
      <c r="AA166" s="742">
        <v>1010</v>
      </c>
      <c r="AB166" s="742" t="s">
        <v>5</v>
      </c>
      <c r="AC166" s="1415"/>
      <c r="AD166" s="1415"/>
      <c r="AE166" s="1415"/>
      <c r="AF166" s="1416"/>
    </row>
    <row r="167" spans="1:32" ht="15" customHeight="1">
      <c r="A167" s="1641"/>
      <c r="B167" s="791" t="s">
        <v>371</v>
      </c>
      <c r="C167" s="761">
        <v>1011</v>
      </c>
      <c r="D167" s="761" t="s">
        <v>5</v>
      </c>
      <c r="E167" s="743"/>
      <c r="F167" s="743"/>
      <c r="G167" s="743"/>
      <c r="H167" s="744"/>
      <c r="I167" s="1665"/>
      <c r="J167" s="1214" t="s">
        <v>371</v>
      </c>
      <c r="K167" s="1190">
        <v>1011</v>
      </c>
      <c r="L167" s="1190" t="s">
        <v>5</v>
      </c>
      <c r="M167" s="810"/>
      <c r="N167" s="810"/>
      <c r="O167" s="810"/>
      <c r="P167" s="1244"/>
      <c r="Q167" s="1641"/>
      <c r="R167" s="791" t="s">
        <v>371</v>
      </c>
      <c r="S167" s="761">
        <v>1011</v>
      </c>
      <c r="T167" s="761" t="s">
        <v>5</v>
      </c>
      <c r="U167" s="743"/>
      <c r="V167" s="743"/>
      <c r="W167" s="743"/>
      <c r="X167" s="744"/>
      <c r="Y167" s="1641"/>
      <c r="Z167" s="791" t="s">
        <v>371</v>
      </c>
      <c r="AA167" s="761">
        <v>1011</v>
      </c>
      <c r="AB167" s="761" t="s">
        <v>5</v>
      </c>
      <c r="AC167" s="1088"/>
      <c r="AD167" s="1088"/>
      <c r="AE167" s="1088"/>
      <c r="AF167" s="1417"/>
    </row>
    <row r="168" spans="1:32" ht="14.25" customHeight="1">
      <c r="A168" s="759">
        <v>6</v>
      </c>
      <c r="B168" s="741" t="s">
        <v>12</v>
      </c>
      <c r="C168" s="742">
        <v>1020</v>
      </c>
      <c r="D168" s="742" t="s">
        <v>9</v>
      </c>
      <c r="E168" s="743" t="s">
        <v>62</v>
      </c>
      <c r="F168" s="743"/>
      <c r="G168" s="743" t="s">
        <v>62</v>
      </c>
      <c r="H168" s="744"/>
      <c r="I168" s="1187">
        <v>6</v>
      </c>
      <c r="J168" s="1175" t="s">
        <v>12</v>
      </c>
      <c r="K168" s="809">
        <v>1020</v>
      </c>
      <c r="L168" s="809" t="s">
        <v>9</v>
      </c>
      <c r="M168" s="810" t="s">
        <v>62</v>
      </c>
      <c r="N168" s="810"/>
      <c r="O168" s="810" t="s">
        <v>62</v>
      </c>
      <c r="P168" s="1244"/>
      <c r="Q168" s="759">
        <v>6</v>
      </c>
      <c r="R168" s="741" t="s">
        <v>12</v>
      </c>
      <c r="S168" s="742">
        <v>1020</v>
      </c>
      <c r="T168" s="742" t="s">
        <v>9</v>
      </c>
      <c r="U168" s="743" t="s">
        <v>62</v>
      </c>
      <c r="V168" s="743"/>
      <c r="W168" s="743" t="s">
        <v>62</v>
      </c>
      <c r="X168" s="744"/>
      <c r="Y168" s="759">
        <v>6</v>
      </c>
      <c r="Z168" s="741" t="s">
        <v>12</v>
      </c>
      <c r="AA168" s="742">
        <v>1020</v>
      </c>
      <c r="AB168" s="742" t="s">
        <v>9</v>
      </c>
      <c r="AC168" s="1088" t="s">
        <v>62</v>
      </c>
      <c r="AD168" s="1088"/>
      <c r="AE168" s="1088" t="s">
        <v>62</v>
      </c>
      <c r="AF168" s="1417"/>
    </row>
    <row r="169" spans="1:32" ht="15.75">
      <c r="A169" s="842"/>
      <c r="B169" s="1141" t="s">
        <v>115</v>
      </c>
      <c r="C169" s="742">
        <v>1030</v>
      </c>
      <c r="D169" s="762" t="s">
        <v>9</v>
      </c>
      <c r="E169" s="752" t="s">
        <v>62</v>
      </c>
      <c r="F169" s="752"/>
      <c r="G169" s="752" t="s">
        <v>62</v>
      </c>
      <c r="H169" s="753"/>
      <c r="I169" s="1253"/>
      <c r="J169" s="786" t="s">
        <v>115</v>
      </c>
      <c r="K169" s="809">
        <v>1030</v>
      </c>
      <c r="L169" s="1193" t="s">
        <v>9</v>
      </c>
      <c r="M169" s="1183" t="s">
        <v>62</v>
      </c>
      <c r="N169" s="1183"/>
      <c r="O169" s="1183" t="s">
        <v>62</v>
      </c>
      <c r="P169" s="1245"/>
      <c r="Q169" s="842"/>
      <c r="R169" s="786" t="s">
        <v>115</v>
      </c>
      <c r="S169" s="742">
        <v>1030</v>
      </c>
      <c r="T169" s="762" t="s">
        <v>9</v>
      </c>
      <c r="U169" s="752" t="s">
        <v>62</v>
      </c>
      <c r="V169" s="752"/>
      <c r="W169" s="752" t="s">
        <v>62</v>
      </c>
      <c r="X169" s="753"/>
      <c r="Y169" s="1366"/>
      <c r="Z169" s="1348" t="s">
        <v>115</v>
      </c>
      <c r="AA169" s="1343">
        <v>1030</v>
      </c>
      <c r="AB169" s="1350" t="s">
        <v>9</v>
      </c>
      <c r="AC169" s="1089" t="s">
        <v>62</v>
      </c>
      <c r="AD169" s="1089"/>
      <c r="AE169" s="1089" t="s">
        <v>62</v>
      </c>
      <c r="AF169" s="1418"/>
    </row>
    <row r="170" spans="1:32" ht="31.5">
      <c r="A170" s="843"/>
      <c r="B170" s="919" t="s">
        <v>397</v>
      </c>
      <c r="C170" s="742">
        <v>1040</v>
      </c>
      <c r="D170" s="764" t="s">
        <v>9</v>
      </c>
      <c r="E170" s="766" t="s">
        <v>62</v>
      </c>
      <c r="F170" s="766"/>
      <c r="G170" s="766" t="s">
        <v>62</v>
      </c>
      <c r="H170" s="767"/>
      <c r="I170" s="1254"/>
      <c r="J170" s="1246" t="s">
        <v>397</v>
      </c>
      <c r="K170" s="809">
        <v>1040</v>
      </c>
      <c r="L170" s="1195" t="s">
        <v>9</v>
      </c>
      <c r="M170" s="1248" t="s">
        <v>62</v>
      </c>
      <c r="N170" s="1248"/>
      <c r="O170" s="1248" t="s">
        <v>62</v>
      </c>
      <c r="P170" s="1249"/>
      <c r="Q170" s="843"/>
      <c r="R170" s="919" t="s">
        <v>397</v>
      </c>
      <c r="S170" s="742">
        <v>1040</v>
      </c>
      <c r="T170" s="764" t="s">
        <v>9</v>
      </c>
      <c r="U170" s="766" t="s">
        <v>62</v>
      </c>
      <c r="V170" s="766"/>
      <c r="W170" s="766" t="s">
        <v>62</v>
      </c>
      <c r="X170" s="767"/>
      <c r="Y170" s="843"/>
      <c r="Z170" s="919" t="s">
        <v>397</v>
      </c>
      <c r="AA170" s="742">
        <v>1040</v>
      </c>
      <c r="AB170" s="764" t="s">
        <v>9</v>
      </c>
      <c r="AC170" s="1090" t="s">
        <v>62</v>
      </c>
      <c r="AD170" s="1090"/>
      <c r="AE170" s="1090" t="s">
        <v>62</v>
      </c>
      <c r="AF170" s="1419"/>
    </row>
    <row r="171" spans="1:32" ht="20.25" customHeight="1">
      <c r="A171" s="843"/>
      <c r="B171" s="844" t="s">
        <v>398</v>
      </c>
      <c r="C171" s="742">
        <v>1050</v>
      </c>
      <c r="D171" s="761" t="s">
        <v>9</v>
      </c>
      <c r="E171" s="766" t="s">
        <v>62</v>
      </c>
      <c r="F171" s="743"/>
      <c r="G171" s="766" t="s">
        <v>62</v>
      </c>
      <c r="H171" s="744"/>
      <c r="I171" s="1254"/>
      <c r="J171" s="1255" t="s">
        <v>398</v>
      </c>
      <c r="K171" s="809">
        <v>1050</v>
      </c>
      <c r="L171" s="1190" t="s">
        <v>9</v>
      </c>
      <c r="M171" s="1248" t="s">
        <v>62</v>
      </c>
      <c r="N171" s="810"/>
      <c r="O171" s="1248" t="s">
        <v>62</v>
      </c>
      <c r="P171" s="1244"/>
      <c r="Q171" s="843"/>
      <c r="R171" s="844" t="s">
        <v>398</v>
      </c>
      <c r="S171" s="742">
        <v>1050</v>
      </c>
      <c r="T171" s="761" t="s">
        <v>9</v>
      </c>
      <c r="U171" s="766" t="s">
        <v>62</v>
      </c>
      <c r="V171" s="743"/>
      <c r="W171" s="766" t="s">
        <v>62</v>
      </c>
      <c r="X171" s="744"/>
      <c r="Y171" s="843"/>
      <c r="Z171" s="844" t="s">
        <v>398</v>
      </c>
      <c r="AA171" s="742">
        <v>1050</v>
      </c>
      <c r="AB171" s="761" t="s">
        <v>9</v>
      </c>
      <c r="AC171" s="1090" t="s">
        <v>62</v>
      </c>
      <c r="AD171" s="1088"/>
      <c r="AE171" s="1090" t="s">
        <v>62</v>
      </c>
      <c r="AF171" s="1417"/>
    </row>
    <row r="172" spans="1:32" ht="21.75" customHeight="1" thickBot="1">
      <c r="A172" s="843"/>
      <c r="B172" s="1147" t="s">
        <v>399</v>
      </c>
      <c r="C172" s="846">
        <v>1060</v>
      </c>
      <c r="D172" s="847" t="s">
        <v>9</v>
      </c>
      <c r="E172" s="848" t="s">
        <v>62</v>
      </c>
      <c r="F172" s="848"/>
      <c r="G172" s="848" t="s">
        <v>62</v>
      </c>
      <c r="H172" s="849"/>
      <c r="I172" s="1254"/>
      <c r="J172" s="845" t="s">
        <v>399</v>
      </c>
      <c r="K172" s="1256">
        <v>1060</v>
      </c>
      <c r="L172" s="1257" t="s">
        <v>9</v>
      </c>
      <c r="M172" s="1258" t="s">
        <v>62</v>
      </c>
      <c r="N172" s="1258"/>
      <c r="O172" s="1258" t="s">
        <v>62</v>
      </c>
      <c r="P172" s="1259"/>
      <c r="Q172" s="843"/>
      <c r="R172" s="845" t="s">
        <v>399</v>
      </c>
      <c r="S172" s="846">
        <v>1060</v>
      </c>
      <c r="T172" s="847" t="s">
        <v>9</v>
      </c>
      <c r="U172" s="848" t="s">
        <v>62</v>
      </c>
      <c r="V172" s="848"/>
      <c r="W172" s="848" t="s">
        <v>62</v>
      </c>
      <c r="X172" s="849"/>
      <c r="Y172" s="1367"/>
      <c r="Z172" s="1368" t="s">
        <v>399</v>
      </c>
      <c r="AA172" s="1369">
        <v>1060</v>
      </c>
      <c r="AB172" s="1370" t="s">
        <v>9</v>
      </c>
      <c r="AC172" s="1423" t="s">
        <v>62</v>
      </c>
      <c r="AD172" s="1423"/>
      <c r="AE172" s="1423" t="s">
        <v>62</v>
      </c>
      <c r="AF172" s="1424"/>
    </row>
    <row r="173" spans="1:32" s="804" customFormat="1" ht="18" customHeight="1">
      <c r="A173" s="850"/>
      <c r="B173" s="727" t="s">
        <v>400</v>
      </c>
      <c r="C173" s="728"/>
      <c r="D173" s="728"/>
      <c r="E173" s="728"/>
      <c r="F173" s="728"/>
      <c r="G173" s="728"/>
      <c r="H173" s="729"/>
      <c r="I173" s="868"/>
      <c r="J173" s="1167" t="s">
        <v>400</v>
      </c>
      <c r="K173" s="1168"/>
      <c r="L173" s="1168"/>
      <c r="M173" s="1168"/>
      <c r="N173" s="1168"/>
      <c r="O173" s="1168"/>
      <c r="P173" s="1169"/>
      <c r="Q173" s="850"/>
      <c r="R173" s="727" t="s">
        <v>400</v>
      </c>
      <c r="S173" s="728"/>
      <c r="T173" s="728"/>
      <c r="U173" s="728"/>
      <c r="V173" s="728"/>
      <c r="W173" s="728"/>
      <c r="X173" s="729"/>
      <c r="Y173" s="1371"/>
      <c r="Z173" s="1360" t="s">
        <v>400</v>
      </c>
      <c r="AA173" s="1361"/>
      <c r="AB173" s="1361"/>
      <c r="AC173" s="1409"/>
      <c r="AD173" s="1409"/>
      <c r="AE173" s="1409"/>
      <c r="AF173" s="1410"/>
    </row>
    <row r="174" spans="1:32" ht="20.25" customHeight="1">
      <c r="A174" s="851"/>
      <c r="B174" s="852" t="s">
        <v>401</v>
      </c>
      <c r="C174" s="852"/>
      <c r="D174" s="852"/>
      <c r="E174" s="852"/>
      <c r="F174" s="852"/>
      <c r="G174" s="852"/>
      <c r="H174" s="853"/>
      <c r="I174" s="1260"/>
      <c r="J174" s="751" t="s">
        <v>401</v>
      </c>
      <c r="K174" s="751"/>
      <c r="L174" s="751"/>
      <c r="M174" s="751"/>
      <c r="N174" s="751"/>
      <c r="O174" s="751"/>
      <c r="P174" s="867"/>
      <c r="Q174" s="851"/>
      <c r="R174" s="852" t="s">
        <v>401</v>
      </c>
      <c r="S174" s="852"/>
      <c r="T174" s="852"/>
      <c r="U174" s="852"/>
      <c r="V174" s="852"/>
      <c r="W174" s="852"/>
      <c r="X174" s="853"/>
      <c r="Y174" s="851"/>
      <c r="Z174" s="852" t="s">
        <v>401</v>
      </c>
      <c r="AA174" s="852"/>
      <c r="AB174" s="852"/>
      <c r="AC174" s="1425"/>
      <c r="AD174" s="1425"/>
      <c r="AE174" s="1425"/>
      <c r="AF174" s="1426"/>
    </row>
    <row r="175" spans="1:32" ht="17.25" customHeight="1">
      <c r="A175" s="740">
        <v>1</v>
      </c>
      <c r="B175" s="854" t="s">
        <v>118</v>
      </c>
      <c r="C175" s="742">
        <v>1070</v>
      </c>
      <c r="D175" s="742" t="s">
        <v>5</v>
      </c>
      <c r="E175" s="743"/>
      <c r="F175" s="743"/>
      <c r="G175" s="743"/>
      <c r="H175" s="855"/>
      <c r="I175" s="869">
        <v>1</v>
      </c>
      <c r="J175" s="1160" t="s">
        <v>118</v>
      </c>
      <c r="K175" s="809">
        <v>1070</v>
      </c>
      <c r="L175" s="809" t="s">
        <v>5</v>
      </c>
      <c r="M175" s="810"/>
      <c r="N175" s="810"/>
      <c r="O175" s="810"/>
      <c r="P175" s="1261"/>
      <c r="Q175" s="740">
        <v>1</v>
      </c>
      <c r="R175" s="854" t="s">
        <v>118</v>
      </c>
      <c r="S175" s="742">
        <v>1070</v>
      </c>
      <c r="T175" s="742" t="s">
        <v>5</v>
      </c>
      <c r="U175" s="743"/>
      <c r="V175" s="743"/>
      <c r="W175" s="743"/>
      <c r="X175" s="855"/>
      <c r="Y175" s="740">
        <v>1</v>
      </c>
      <c r="Z175" s="854" t="s">
        <v>118</v>
      </c>
      <c r="AA175" s="742">
        <v>1070</v>
      </c>
      <c r="AB175" s="742" t="s">
        <v>5</v>
      </c>
      <c r="AC175" s="1088"/>
      <c r="AD175" s="1088"/>
      <c r="AE175" s="1088"/>
      <c r="AF175" s="1427"/>
    </row>
    <row r="176" spans="1:32" ht="20.25" customHeight="1">
      <c r="A176" s="730"/>
      <c r="B176" s="1141" t="s">
        <v>119</v>
      </c>
      <c r="C176" s="793">
        <v>1080</v>
      </c>
      <c r="D176" s="742" t="s">
        <v>9</v>
      </c>
      <c r="E176" s="816" t="s">
        <v>62</v>
      </c>
      <c r="F176" s="816"/>
      <c r="G176" s="816" t="s">
        <v>62</v>
      </c>
      <c r="H176" s="856"/>
      <c r="I176" s="891"/>
      <c r="J176" s="786" t="s">
        <v>119</v>
      </c>
      <c r="K176" s="1215">
        <v>1080</v>
      </c>
      <c r="L176" s="809" t="s">
        <v>9</v>
      </c>
      <c r="M176" s="1235" t="s">
        <v>62</v>
      </c>
      <c r="N176" s="1235"/>
      <c r="O176" s="1235" t="s">
        <v>62</v>
      </c>
      <c r="P176" s="1262"/>
      <c r="Q176" s="730"/>
      <c r="R176" s="786" t="s">
        <v>119</v>
      </c>
      <c r="S176" s="793">
        <v>1080</v>
      </c>
      <c r="T176" s="742" t="s">
        <v>9</v>
      </c>
      <c r="U176" s="816" t="s">
        <v>62</v>
      </c>
      <c r="V176" s="816"/>
      <c r="W176" s="816" t="s">
        <v>62</v>
      </c>
      <c r="X176" s="856"/>
      <c r="Y176" s="1337"/>
      <c r="Z176" s="1348" t="s">
        <v>119</v>
      </c>
      <c r="AA176" s="1372">
        <v>1080</v>
      </c>
      <c r="AB176" s="1343" t="s">
        <v>9</v>
      </c>
      <c r="AC176" s="1407" t="s">
        <v>62</v>
      </c>
      <c r="AD176" s="1407"/>
      <c r="AE176" s="1407" t="s">
        <v>62</v>
      </c>
      <c r="AF176" s="1428"/>
    </row>
    <row r="177" spans="1:32" ht="17.25" customHeight="1">
      <c r="A177" s="755"/>
      <c r="B177" s="828" t="s">
        <v>120</v>
      </c>
      <c r="C177" s="829"/>
      <c r="D177" s="829"/>
      <c r="E177" s="829"/>
      <c r="F177" s="829"/>
      <c r="G177" s="829"/>
      <c r="H177" s="830"/>
      <c r="I177" s="866"/>
      <c r="J177" s="828" t="s">
        <v>120</v>
      </c>
      <c r="K177" s="829"/>
      <c r="L177" s="829"/>
      <c r="M177" s="829"/>
      <c r="N177" s="829"/>
      <c r="O177" s="829"/>
      <c r="P177" s="830"/>
      <c r="Q177" s="755"/>
      <c r="R177" s="828" t="s">
        <v>120</v>
      </c>
      <c r="S177" s="829"/>
      <c r="T177" s="829"/>
      <c r="U177" s="829"/>
      <c r="V177" s="829"/>
      <c r="W177" s="829"/>
      <c r="X177" s="830"/>
      <c r="Y177" s="755"/>
      <c r="Z177" s="828" t="s">
        <v>120</v>
      </c>
      <c r="AA177" s="829"/>
      <c r="AB177" s="829"/>
      <c r="AC177" s="1411"/>
      <c r="AD177" s="1411"/>
      <c r="AE177" s="1411"/>
      <c r="AF177" s="1412"/>
    </row>
    <row r="178" spans="1:32" ht="15" customHeight="1">
      <c r="A178" s="1623">
        <v>1</v>
      </c>
      <c r="B178" s="1625" t="s">
        <v>402</v>
      </c>
      <c r="C178" s="737">
        <v>1090</v>
      </c>
      <c r="D178" s="737" t="s">
        <v>5</v>
      </c>
      <c r="E178" s="738"/>
      <c r="F178" s="738" t="s">
        <v>62</v>
      </c>
      <c r="G178" s="738"/>
      <c r="H178" s="739" t="s">
        <v>62</v>
      </c>
      <c r="I178" s="1651">
        <v>1</v>
      </c>
      <c r="J178" s="1653" t="s">
        <v>402</v>
      </c>
      <c r="K178" s="1172">
        <v>1090</v>
      </c>
      <c r="L178" s="1172" t="s">
        <v>5</v>
      </c>
      <c r="M178" s="1173"/>
      <c r="N178" s="1173" t="s">
        <v>62</v>
      </c>
      <c r="O178" s="1173"/>
      <c r="P178" s="1243" t="s">
        <v>62</v>
      </c>
      <c r="Q178" s="1623">
        <v>1</v>
      </c>
      <c r="R178" s="1625" t="s">
        <v>402</v>
      </c>
      <c r="S178" s="737">
        <v>1090</v>
      </c>
      <c r="T178" s="737" t="s">
        <v>5</v>
      </c>
      <c r="U178" s="738"/>
      <c r="V178" s="738" t="s">
        <v>62</v>
      </c>
      <c r="W178" s="738"/>
      <c r="X178" s="739" t="s">
        <v>62</v>
      </c>
      <c r="Y178" s="1623">
        <v>1</v>
      </c>
      <c r="Z178" s="1625" t="s">
        <v>402</v>
      </c>
      <c r="AA178" s="737">
        <v>1090</v>
      </c>
      <c r="AB178" s="737" t="s">
        <v>5</v>
      </c>
      <c r="AC178" s="1387"/>
      <c r="AD178" s="1387" t="s">
        <v>62</v>
      </c>
      <c r="AE178" s="1387"/>
      <c r="AF178" s="1422" t="s">
        <v>62</v>
      </c>
    </row>
    <row r="179" spans="1:32" ht="15" customHeight="1">
      <c r="A179" s="1627"/>
      <c r="B179" s="1626"/>
      <c r="C179" s="742">
        <v>1091</v>
      </c>
      <c r="D179" s="742" t="s">
        <v>85</v>
      </c>
      <c r="E179" s="743"/>
      <c r="F179" s="743"/>
      <c r="G179" s="743"/>
      <c r="H179" s="744"/>
      <c r="I179" s="1655"/>
      <c r="J179" s="1654"/>
      <c r="K179" s="809">
        <v>1091</v>
      </c>
      <c r="L179" s="809" t="s">
        <v>85</v>
      </c>
      <c r="M179" s="810"/>
      <c r="N179" s="810"/>
      <c r="O179" s="810"/>
      <c r="P179" s="1244"/>
      <c r="Q179" s="1627"/>
      <c r="R179" s="1626"/>
      <c r="S179" s="742">
        <v>1091</v>
      </c>
      <c r="T179" s="742" t="s">
        <v>85</v>
      </c>
      <c r="U179" s="743"/>
      <c r="V179" s="743"/>
      <c r="W179" s="743"/>
      <c r="X179" s="744"/>
      <c r="Y179" s="1627"/>
      <c r="Z179" s="1626"/>
      <c r="AA179" s="742">
        <v>1091</v>
      </c>
      <c r="AB179" s="742" t="s">
        <v>85</v>
      </c>
      <c r="AC179" s="1088"/>
      <c r="AD179" s="1088"/>
      <c r="AE179" s="1088"/>
      <c r="AF179" s="1417"/>
    </row>
    <row r="180" spans="1:32" ht="15" customHeight="1">
      <c r="A180" s="1627"/>
      <c r="B180" s="1638" t="s">
        <v>403</v>
      </c>
      <c r="C180" s="737">
        <v>1100</v>
      </c>
      <c r="D180" s="742" t="s">
        <v>5</v>
      </c>
      <c r="E180" s="743"/>
      <c r="F180" s="743" t="s">
        <v>62</v>
      </c>
      <c r="G180" s="743"/>
      <c r="H180" s="744" t="s">
        <v>62</v>
      </c>
      <c r="I180" s="1655"/>
      <c r="J180" s="1662" t="s">
        <v>403</v>
      </c>
      <c r="K180" s="1172">
        <v>1100</v>
      </c>
      <c r="L180" s="809" t="s">
        <v>5</v>
      </c>
      <c r="M180" s="810"/>
      <c r="N180" s="810" t="s">
        <v>62</v>
      </c>
      <c r="O180" s="810"/>
      <c r="P180" s="1244" t="s">
        <v>62</v>
      </c>
      <c r="Q180" s="1627"/>
      <c r="R180" s="1638" t="s">
        <v>403</v>
      </c>
      <c r="S180" s="737">
        <v>1100</v>
      </c>
      <c r="T180" s="742" t="s">
        <v>5</v>
      </c>
      <c r="U180" s="743"/>
      <c r="V180" s="743" t="s">
        <v>62</v>
      </c>
      <c r="W180" s="743"/>
      <c r="X180" s="744" t="s">
        <v>62</v>
      </c>
      <c r="Y180" s="1627"/>
      <c r="Z180" s="1638" t="s">
        <v>403</v>
      </c>
      <c r="AA180" s="737">
        <v>1100</v>
      </c>
      <c r="AB180" s="742" t="s">
        <v>5</v>
      </c>
      <c r="AC180" s="1088"/>
      <c r="AD180" s="1088" t="s">
        <v>62</v>
      </c>
      <c r="AE180" s="1088"/>
      <c r="AF180" s="1417" t="s">
        <v>62</v>
      </c>
    </row>
    <row r="181" spans="1:32" ht="15" customHeight="1">
      <c r="A181" s="1627"/>
      <c r="B181" s="1639"/>
      <c r="C181" s="742">
        <v>1101</v>
      </c>
      <c r="D181" s="742" t="s">
        <v>85</v>
      </c>
      <c r="E181" s="743"/>
      <c r="F181" s="743"/>
      <c r="G181" s="743"/>
      <c r="H181" s="744"/>
      <c r="I181" s="1655"/>
      <c r="J181" s="1663"/>
      <c r="K181" s="809">
        <v>1101</v>
      </c>
      <c r="L181" s="809" t="s">
        <v>85</v>
      </c>
      <c r="M181" s="810"/>
      <c r="N181" s="810"/>
      <c r="O181" s="810"/>
      <c r="P181" s="1244"/>
      <c r="Q181" s="1627"/>
      <c r="R181" s="1639"/>
      <c r="S181" s="742">
        <v>1101</v>
      </c>
      <c r="T181" s="742" t="s">
        <v>85</v>
      </c>
      <c r="U181" s="743"/>
      <c r="V181" s="743"/>
      <c r="W181" s="743"/>
      <c r="X181" s="744"/>
      <c r="Y181" s="1627"/>
      <c r="Z181" s="1639"/>
      <c r="AA181" s="742">
        <v>1101</v>
      </c>
      <c r="AB181" s="742" t="s">
        <v>85</v>
      </c>
      <c r="AC181" s="1088"/>
      <c r="AD181" s="1088"/>
      <c r="AE181" s="1088"/>
      <c r="AF181" s="1417"/>
    </row>
    <row r="182" spans="1:32" ht="15" customHeight="1">
      <c r="A182" s="1627"/>
      <c r="B182" s="1638" t="s">
        <v>404</v>
      </c>
      <c r="C182" s="742">
        <v>1110</v>
      </c>
      <c r="D182" s="742" t="s">
        <v>5</v>
      </c>
      <c r="E182" s="743"/>
      <c r="F182" s="743" t="s">
        <v>62</v>
      </c>
      <c r="G182" s="743"/>
      <c r="H182" s="744" t="s">
        <v>62</v>
      </c>
      <c r="I182" s="1655"/>
      <c r="J182" s="1662" t="s">
        <v>404</v>
      </c>
      <c r="K182" s="809">
        <v>1110</v>
      </c>
      <c r="L182" s="809" t="s">
        <v>5</v>
      </c>
      <c r="M182" s="810"/>
      <c r="N182" s="810" t="s">
        <v>62</v>
      </c>
      <c r="O182" s="810"/>
      <c r="P182" s="1244" t="s">
        <v>62</v>
      </c>
      <c r="Q182" s="1627"/>
      <c r="R182" s="1638" t="s">
        <v>404</v>
      </c>
      <c r="S182" s="742">
        <v>1110</v>
      </c>
      <c r="T182" s="742" t="s">
        <v>5</v>
      </c>
      <c r="U182" s="743"/>
      <c r="V182" s="743" t="s">
        <v>62</v>
      </c>
      <c r="W182" s="743"/>
      <c r="X182" s="744" t="s">
        <v>62</v>
      </c>
      <c r="Y182" s="1627"/>
      <c r="Z182" s="1638" t="s">
        <v>404</v>
      </c>
      <c r="AA182" s="742">
        <v>1110</v>
      </c>
      <c r="AB182" s="742" t="s">
        <v>5</v>
      </c>
      <c r="AC182" s="1088"/>
      <c r="AD182" s="1088" t="s">
        <v>62</v>
      </c>
      <c r="AE182" s="1088"/>
      <c r="AF182" s="1417" t="s">
        <v>62</v>
      </c>
    </row>
    <row r="183" spans="1:32" ht="15" customHeight="1">
      <c r="A183" s="1627"/>
      <c r="B183" s="1639"/>
      <c r="C183" s="742">
        <v>1111</v>
      </c>
      <c r="D183" s="742" t="s">
        <v>85</v>
      </c>
      <c r="E183" s="743"/>
      <c r="F183" s="743"/>
      <c r="G183" s="743"/>
      <c r="H183" s="744"/>
      <c r="I183" s="1655"/>
      <c r="J183" s="1663"/>
      <c r="K183" s="809">
        <v>1111</v>
      </c>
      <c r="L183" s="809" t="s">
        <v>85</v>
      </c>
      <c r="M183" s="810"/>
      <c r="N183" s="810"/>
      <c r="O183" s="810"/>
      <c r="P183" s="1244"/>
      <c r="Q183" s="1627"/>
      <c r="R183" s="1639"/>
      <c r="S183" s="742">
        <v>1111</v>
      </c>
      <c r="T183" s="742" t="s">
        <v>85</v>
      </c>
      <c r="U183" s="743"/>
      <c r="V183" s="743"/>
      <c r="W183" s="743"/>
      <c r="X183" s="744"/>
      <c r="Y183" s="1627"/>
      <c r="Z183" s="1639"/>
      <c r="AA183" s="742">
        <v>1111</v>
      </c>
      <c r="AB183" s="742" t="s">
        <v>85</v>
      </c>
      <c r="AC183" s="1088"/>
      <c r="AD183" s="1088"/>
      <c r="AE183" s="1088"/>
      <c r="AF183" s="1417"/>
    </row>
    <row r="184" spans="1:32" ht="15" customHeight="1">
      <c r="A184" s="1627"/>
      <c r="B184" s="1638" t="s">
        <v>405</v>
      </c>
      <c r="C184" s="798">
        <v>1120</v>
      </c>
      <c r="D184" s="742" t="s">
        <v>5</v>
      </c>
      <c r="E184" s="743"/>
      <c r="F184" s="743" t="s">
        <v>62</v>
      </c>
      <c r="G184" s="743"/>
      <c r="H184" s="744" t="s">
        <v>62</v>
      </c>
      <c r="I184" s="1655"/>
      <c r="J184" s="1662" t="s">
        <v>405</v>
      </c>
      <c r="K184" s="6">
        <v>1120</v>
      </c>
      <c r="L184" s="809" t="s">
        <v>5</v>
      </c>
      <c r="M184" s="810"/>
      <c r="N184" s="810" t="s">
        <v>62</v>
      </c>
      <c r="O184" s="810"/>
      <c r="P184" s="1244" t="s">
        <v>62</v>
      </c>
      <c r="Q184" s="1627"/>
      <c r="R184" s="1638" t="s">
        <v>405</v>
      </c>
      <c r="S184" s="798">
        <v>1120</v>
      </c>
      <c r="T184" s="742" t="s">
        <v>5</v>
      </c>
      <c r="U184" s="743"/>
      <c r="V184" s="743" t="s">
        <v>62</v>
      </c>
      <c r="W184" s="743"/>
      <c r="X184" s="744" t="s">
        <v>62</v>
      </c>
      <c r="Y184" s="1627"/>
      <c r="Z184" s="1638" t="s">
        <v>405</v>
      </c>
      <c r="AA184" s="798">
        <v>1120</v>
      </c>
      <c r="AB184" s="742" t="s">
        <v>5</v>
      </c>
      <c r="AC184" s="1088"/>
      <c r="AD184" s="1088" t="s">
        <v>62</v>
      </c>
      <c r="AE184" s="1088"/>
      <c r="AF184" s="1417" t="s">
        <v>62</v>
      </c>
    </row>
    <row r="185" spans="1:32" ht="15" customHeight="1">
      <c r="A185" s="1627"/>
      <c r="B185" s="1639"/>
      <c r="C185" s="742">
        <v>1121</v>
      </c>
      <c r="D185" s="742" t="s">
        <v>85</v>
      </c>
      <c r="E185" s="743"/>
      <c r="F185" s="743"/>
      <c r="G185" s="743"/>
      <c r="H185" s="744"/>
      <c r="I185" s="1655"/>
      <c r="J185" s="1663"/>
      <c r="K185" s="809">
        <v>1121</v>
      </c>
      <c r="L185" s="809" t="s">
        <v>85</v>
      </c>
      <c r="M185" s="810"/>
      <c r="N185" s="810"/>
      <c r="O185" s="810"/>
      <c r="P185" s="1244"/>
      <c r="Q185" s="1627"/>
      <c r="R185" s="1639"/>
      <c r="S185" s="742">
        <v>1121</v>
      </c>
      <c r="T185" s="742" t="s">
        <v>85</v>
      </c>
      <c r="U185" s="743"/>
      <c r="V185" s="743"/>
      <c r="W185" s="743"/>
      <c r="X185" s="744"/>
      <c r="Y185" s="1627"/>
      <c r="Z185" s="1639"/>
      <c r="AA185" s="742">
        <v>1121</v>
      </c>
      <c r="AB185" s="742" t="s">
        <v>85</v>
      </c>
      <c r="AC185" s="1088"/>
      <c r="AD185" s="1088"/>
      <c r="AE185" s="1088"/>
      <c r="AF185" s="1417"/>
    </row>
    <row r="186" spans="1:32" ht="15" customHeight="1">
      <c r="A186" s="1627"/>
      <c r="B186" s="1638" t="s">
        <v>406</v>
      </c>
      <c r="C186" s="742">
        <v>1130</v>
      </c>
      <c r="D186" s="742" t="s">
        <v>5</v>
      </c>
      <c r="E186" s="743"/>
      <c r="F186" s="743" t="s">
        <v>62</v>
      </c>
      <c r="G186" s="743"/>
      <c r="H186" s="744" t="s">
        <v>62</v>
      </c>
      <c r="I186" s="1655"/>
      <c r="J186" s="1662" t="s">
        <v>406</v>
      </c>
      <c r="K186" s="809">
        <v>1130</v>
      </c>
      <c r="L186" s="809" t="s">
        <v>5</v>
      </c>
      <c r="M186" s="810"/>
      <c r="N186" s="810" t="s">
        <v>62</v>
      </c>
      <c r="O186" s="810"/>
      <c r="P186" s="1244" t="s">
        <v>62</v>
      </c>
      <c r="Q186" s="1627"/>
      <c r="R186" s="1638" t="s">
        <v>406</v>
      </c>
      <c r="S186" s="742">
        <v>1130</v>
      </c>
      <c r="T186" s="742" t="s">
        <v>5</v>
      </c>
      <c r="U186" s="743"/>
      <c r="V186" s="743" t="s">
        <v>62</v>
      </c>
      <c r="W186" s="743"/>
      <c r="X186" s="744" t="s">
        <v>62</v>
      </c>
      <c r="Y186" s="1627"/>
      <c r="Z186" s="1638" t="s">
        <v>406</v>
      </c>
      <c r="AA186" s="742">
        <v>1130</v>
      </c>
      <c r="AB186" s="742" t="s">
        <v>5</v>
      </c>
      <c r="AC186" s="1088"/>
      <c r="AD186" s="1088" t="s">
        <v>62</v>
      </c>
      <c r="AE186" s="1088"/>
      <c r="AF186" s="1417" t="s">
        <v>62</v>
      </c>
    </row>
    <row r="187" spans="1:32" ht="15" customHeight="1">
      <c r="A187" s="1624"/>
      <c r="B187" s="1639"/>
      <c r="C187" s="742">
        <v>1131</v>
      </c>
      <c r="D187" s="742" t="s">
        <v>85</v>
      </c>
      <c r="E187" s="743"/>
      <c r="F187" s="743"/>
      <c r="G187" s="743"/>
      <c r="H187" s="744"/>
      <c r="I187" s="1652"/>
      <c r="J187" s="1663"/>
      <c r="K187" s="809">
        <v>1131</v>
      </c>
      <c r="L187" s="809" t="s">
        <v>85</v>
      </c>
      <c r="M187" s="810"/>
      <c r="N187" s="810"/>
      <c r="O187" s="810"/>
      <c r="P187" s="1244"/>
      <c r="Q187" s="1624"/>
      <c r="R187" s="1639"/>
      <c r="S187" s="742">
        <v>1131</v>
      </c>
      <c r="T187" s="742" t="s">
        <v>85</v>
      </c>
      <c r="U187" s="743"/>
      <c r="V187" s="743"/>
      <c r="W187" s="743"/>
      <c r="X187" s="744"/>
      <c r="Y187" s="1624"/>
      <c r="Z187" s="1639"/>
      <c r="AA187" s="742">
        <v>1131</v>
      </c>
      <c r="AB187" s="742" t="s">
        <v>85</v>
      </c>
      <c r="AC187" s="1088"/>
      <c r="AD187" s="1088"/>
      <c r="AE187" s="1088"/>
      <c r="AF187" s="1417"/>
    </row>
    <row r="188" spans="1:32" ht="22.5" customHeight="1">
      <c r="A188" s="1623">
        <v>2</v>
      </c>
      <c r="B188" s="1636" t="s">
        <v>407</v>
      </c>
      <c r="C188" s="742">
        <v>1140</v>
      </c>
      <c r="D188" s="742" t="s">
        <v>5</v>
      </c>
      <c r="E188" s="743"/>
      <c r="F188" s="743" t="s">
        <v>62</v>
      </c>
      <c r="G188" s="743"/>
      <c r="H188" s="744" t="s">
        <v>62</v>
      </c>
      <c r="I188" s="1651">
        <v>2</v>
      </c>
      <c r="J188" s="1660" t="s">
        <v>407</v>
      </c>
      <c r="K188" s="809">
        <v>1140</v>
      </c>
      <c r="L188" s="809" t="s">
        <v>5</v>
      </c>
      <c r="M188" s="810"/>
      <c r="N188" s="810" t="s">
        <v>62</v>
      </c>
      <c r="O188" s="810"/>
      <c r="P188" s="1244" t="s">
        <v>62</v>
      </c>
      <c r="Q188" s="1623">
        <v>2</v>
      </c>
      <c r="R188" s="1636" t="s">
        <v>407</v>
      </c>
      <c r="S188" s="742">
        <v>1140</v>
      </c>
      <c r="T188" s="742" t="s">
        <v>5</v>
      </c>
      <c r="U188" s="743"/>
      <c r="V188" s="743" t="s">
        <v>62</v>
      </c>
      <c r="W188" s="743"/>
      <c r="X188" s="744" t="s">
        <v>62</v>
      </c>
      <c r="Y188" s="1623">
        <v>2</v>
      </c>
      <c r="Z188" s="1636" t="s">
        <v>407</v>
      </c>
      <c r="AA188" s="742">
        <v>1140</v>
      </c>
      <c r="AB188" s="742" t="s">
        <v>5</v>
      </c>
      <c r="AC188" s="1088"/>
      <c r="AD188" s="1088" t="s">
        <v>62</v>
      </c>
      <c r="AE188" s="1088"/>
      <c r="AF188" s="1417" t="s">
        <v>62</v>
      </c>
    </row>
    <row r="189" spans="1:32" ht="26.25" customHeight="1">
      <c r="A189" s="1627"/>
      <c r="B189" s="1637"/>
      <c r="C189" s="742">
        <v>1141</v>
      </c>
      <c r="D189" s="742" t="s">
        <v>85</v>
      </c>
      <c r="E189" s="743"/>
      <c r="F189" s="743"/>
      <c r="G189" s="743"/>
      <c r="H189" s="744"/>
      <c r="I189" s="1655"/>
      <c r="J189" s="1661"/>
      <c r="K189" s="809">
        <v>1141</v>
      </c>
      <c r="L189" s="809" t="s">
        <v>85</v>
      </c>
      <c r="M189" s="810"/>
      <c r="N189" s="810"/>
      <c r="O189" s="810"/>
      <c r="P189" s="1244"/>
      <c r="Q189" s="1627"/>
      <c r="R189" s="1637"/>
      <c r="S189" s="742">
        <v>1141</v>
      </c>
      <c r="T189" s="742" t="s">
        <v>85</v>
      </c>
      <c r="U189" s="743"/>
      <c r="V189" s="743"/>
      <c r="W189" s="743"/>
      <c r="X189" s="744"/>
      <c r="Y189" s="1627"/>
      <c r="Z189" s="1637"/>
      <c r="AA189" s="742">
        <v>1141</v>
      </c>
      <c r="AB189" s="742" t="s">
        <v>85</v>
      </c>
      <c r="AC189" s="1088"/>
      <c r="AD189" s="1088"/>
      <c r="AE189" s="1088"/>
      <c r="AF189" s="1417"/>
    </row>
    <row r="190" spans="1:32" ht="18.75" customHeight="1">
      <c r="A190" s="1627"/>
      <c r="B190" s="1625" t="s">
        <v>99</v>
      </c>
      <c r="C190" s="742">
        <v>1150</v>
      </c>
      <c r="D190" s="742" t="s">
        <v>5</v>
      </c>
      <c r="E190" s="743"/>
      <c r="F190" s="743" t="s">
        <v>62</v>
      </c>
      <c r="G190" s="743"/>
      <c r="H190" s="744" t="s">
        <v>62</v>
      </c>
      <c r="I190" s="1655"/>
      <c r="J190" s="1653" t="s">
        <v>99</v>
      </c>
      <c r="K190" s="809">
        <v>1150</v>
      </c>
      <c r="L190" s="809" t="s">
        <v>5</v>
      </c>
      <c r="M190" s="810"/>
      <c r="N190" s="810" t="s">
        <v>62</v>
      </c>
      <c r="O190" s="810"/>
      <c r="P190" s="1244" t="s">
        <v>62</v>
      </c>
      <c r="Q190" s="1627"/>
      <c r="R190" s="1625" t="s">
        <v>99</v>
      </c>
      <c r="S190" s="742">
        <v>1150</v>
      </c>
      <c r="T190" s="742" t="s">
        <v>5</v>
      </c>
      <c r="U190" s="743"/>
      <c r="V190" s="743" t="s">
        <v>62</v>
      </c>
      <c r="W190" s="743"/>
      <c r="X190" s="744" t="s">
        <v>62</v>
      </c>
      <c r="Y190" s="1627"/>
      <c r="Z190" s="1625" t="s">
        <v>99</v>
      </c>
      <c r="AA190" s="742">
        <v>1150</v>
      </c>
      <c r="AB190" s="742" t="s">
        <v>5</v>
      </c>
      <c r="AC190" s="1088"/>
      <c r="AD190" s="1088" t="s">
        <v>62</v>
      </c>
      <c r="AE190" s="1088"/>
      <c r="AF190" s="1417" t="s">
        <v>62</v>
      </c>
    </row>
    <row r="191" spans="1:32" ht="20.25" customHeight="1">
      <c r="A191" s="1627"/>
      <c r="B191" s="1626"/>
      <c r="C191" s="742">
        <v>1151</v>
      </c>
      <c r="D191" s="742" t="s">
        <v>85</v>
      </c>
      <c r="E191" s="743"/>
      <c r="F191" s="743"/>
      <c r="G191" s="743"/>
      <c r="H191" s="744"/>
      <c r="I191" s="1655"/>
      <c r="J191" s="1654"/>
      <c r="K191" s="809">
        <v>1151</v>
      </c>
      <c r="L191" s="809" t="s">
        <v>85</v>
      </c>
      <c r="M191" s="810"/>
      <c r="N191" s="810"/>
      <c r="O191" s="810"/>
      <c r="P191" s="1244"/>
      <c r="Q191" s="1627"/>
      <c r="R191" s="1626"/>
      <c r="S191" s="742">
        <v>1151</v>
      </c>
      <c r="T191" s="742" t="s">
        <v>85</v>
      </c>
      <c r="U191" s="743"/>
      <c r="V191" s="743"/>
      <c r="W191" s="743"/>
      <c r="X191" s="744"/>
      <c r="Y191" s="1627"/>
      <c r="Z191" s="1626"/>
      <c r="AA191" s="742">
        <v>1151</v>
      </c>
      <c r="AB191" s="742" t="s">
        <v>85</v>
      </c>
      <c r="AC191" s="1088"/>
      <c r="AD191" s="1088"/>
      <c r="AE191" s="1088"/>
      <c r="AF191" s="1417"/>
    </row>
    <row r="192" spans="1:32" ht="15" customHeight="1">
      <c r="A192" s="1627"/>
      <c r="B192" s="1638" t="s">
        <v>361</v>
      </c>
      <c r="C192" s="742">
        <v>1160</v>
      </c>
      <c r="D192" s="742" t="s">
        <v>5</v>
      </c>
      <c r="E192" s="743"/>
      <c r="F192" s="743" t="s">
        <v>62</v>
      </c>
      <c r="G192" s="743"/>
      <c r="H192" s="744" t="s">
        <v>62</v>
      </c>
      <c r="I192" s="1655"/>
      <c r="J192" s="1662" t="s">
        <v>361</v>
      </c>
      <c r="K192" s="809">
        <v>1160</v>
      </c>
      <c r="L192" s="809" t="s">
        <v>5</v>
      </c>
      <c r="M192" s="810"/>
      <c r="N192" s="810" t="s">
        <v>62</v>
      </c>
      <c r="O192" s="810"/>
      <c r="P192" s="1244" t="s">
        <v>62</v>
      </c>
      <c r="Q192" s="1627"/>
      <c r="R192" s="1638" t="s">
        <v>361</v>
      </c>
      <c r="S192" s="742">
        <v>1160</v>
      </c>
      <c r="T192" s="742" t="s">
        <v>5</v>
      </c>
      <c r="U192" s="743"/>
      <c r="V192" s="743" t="s">
        <v>62</v>
      </c>
      <c r="W192" s="743"/>
      <c r="X192" s="744" t="s">
        <v>62</v>
      </c>
      <c r="Y192" s="1627"/>
      <c r="Z192" s="1638" t="s">
        <v>361</v>
      </c>
      <c r="AA192" s="742">
        <v>1160</v>
      </c>
      <c r="AB192" s="742" t="s">
        <v>5</v>
      </c>
      <c r="AC192" s="1088"/>
      <c r="AD192" s="1088" t="s">
        <v>62</v>
      </c>
      <c r="AE192" s="1088"/>
      <c r="AF192" s="1417" t="s">
        <v>62</v>
      </c>
    </row>
    <row r="193" spans="1:32" ht="15" customHeight="1">
      <c r="A193" s="1627"/>
      <c r="B193" s="1639"/>
      <c r="C193" s="742">
        <v>1161</v>
      </c>
      <c r="D193" s="742" t="s">
        <v>85</v>
      </c>
      <c r="E193" s="743"/>
      <c r="F193" s="743"/>
      <c r="G193" s="743"/>
      <c r="H193" s="744"/>
      <c r="I193" s="1655"/>
      <c r="J193" s="1663"/>
      <c r="K193" s="809">
        <v>1161</v>
      </c>
      <c r="L193" s="809" t="s">
        <v>85</v>
      </c>
      <c r="M193" s="810"/>
      <c r="N193" s="810"/>
      <c r="O193" s="810"/>
      <c r="P193" s="1244"/>
      <c r="Q193" s="1627"/>
      <c r="R193" s="1639"/>
      <c r="S193" s="742">
        <v>1161</v>
      </c>
      <c r="T193" s="742" t="s">
        <v>85</v>
      </c>
      <c r="U193" s="743"/>
      <c r="V193" s="743"/>
      <c r="W193" s="743"/>
      <c r="X193" s="744"/>
      <c r="Y193" s="1627"/>
      <c r="Z193" s="1639"/>
      <c r="AA193" s="742">
        <v>1161</v>
      </c>
      <c r="AB193" s="742" t="s">
        <v>85</v>
      </c>
      <c r="AC193" s="1088"/>
      <c r="AD193" s="1088"/>
      <c r="AE193" s="1088"/>
      <c r="AF193" s="1417"/>
    </row>
    <row r="194" spans="1:32" ht="15" customHeight="1">
      <c r="A194" s="1627"/>
      <c r="B194" s="1638" t="s">
        <v>149</v>
      </c>
      <c r="C194" s="742">
        <v>1170</v>
      </c>
      <c r="D194" s="742" t="s">
        <v>5</v>
      </c>
      <c r="E194" s="743"/>
      <c r="F194" s="743" t="s">
        <v>62</v>
      </c>
      <c r="G194" s="743"/>
      <c r="H194" s="744" t="s">
        <v>62</v>
      </c>
      <c r="I194" s="1655"/>
      <c r="J194" s="1662" t="s">
        <v>149</v>
      </c>
      <c r="K194" s="809">
        <v>1170</v>
      </c>
      <c r="L194" s="809" t="s">
        <v>5</v>
      </c>
      <c r="M194" s="810"/>
      <c r="N194" s="810" t="s">
        <v>62</v>
      </c>
      <c r="O194" s="810"/>
      <c r="P194" s="1244" t="s">
        <v>62</v>
      </c>
      <c r="Q194" s="1627"/>
      <c r="R194" s="1638" t="s">
        <v>149</v>
      </c>
      <c r="S194" s="742">
        <v>1170</v>
      </c>
      <c r="T194" s="742" t="s">
        <v>5</v>
      </c>
      <c r="U194" s="743"/>
      <c r="V194" s="743" t="s">
        <v>62</v>
      </c>
      <c r="W194" s="743"/>
      <c r="X194" s="744" t="s">
        <v>62</v>
      </c>
      <c r="Y194" s="1627"/>
      <c r="Z194" s="1638" t="s">
        <v>149</v>
      </c>
      <c r="AA194" s="742">
        <v>1170</v>
      </c>
      <c r="AB194" s="742" t="s">
        <v>5</v>
      </c>
      <c r="AC194" s="1088"/>
      <c r="AD194" s="1088" t="s">
        <v>62</v>
      </c>
      <c r="AE194" s="1088"/>
      <c r="AF194" s="1417" t="s">
        <v>62</v>
      </c>
    </row>
    <row r="195" spans="1:32" ht="15" customHeight="1">
      <c r="A195" s="1627"/>
      <c r="B195" s="1639"/>
      <c r="C195" s="742">
        <v>1171</v>
      </c>
      <c r="D195" s="742" t="s">
        <v>85</v>
      </c>
      <c r="E195" s="743"/>
      <c r="F195" s="743"/>
      <c r="G195" s="743"/>
      <c r="H195" s="744"/>
      <c r="I195" s="1655"/>
      <c r="J195" s="1663"/>
      <c r="K195" s="809">
        <v>1171</v>
      </c>
      <c r="L195" s="809" t="s">
        <v>85</v>
      </c>
      <c r="M195" s="810"/>
      <c r="N195" s="810"/>
      <c r="O195" s="810"/>
      <c r="P195" s="1244"/>
      <c r="Q195" s="1627"/>
      <c r="R195" s="1639"/>
      <c r="S195" s="742">
        <v>1171</v>
      </c>
      <c r="T195" s="742" t="s">
        <v>85</v>
      </c>
      <c r="U195" s="743"/>
      <c r="V195" s="743"/>
      <c r="W195" s="743"/>
      <c r="X195" s="744"/>
      <c r="Y195" s="1627"/>
      <c r="Z195" s="1639"/>
      <c r="AA195" s="742">
        <v>1171</v>
      </c>
      <c r="AB195" s="742" t="s">
        <v>85</v>
      </c>
      <c r="AC195" s="1088"/>
      <c r="AD195" s="1088"/>
      <c r="AE195" s="1088"/>
      <c r="AF195" s="1417"/>
    </row>
    <row r="196" spans="1:32" ht="15" customHeight="1">
      <c r="A196" s="1627"/>
      <c r="B196" s="1625" t="s">
        <v>47</v>
      </c>
      <c r="C196" s="793">
        <v>1180</v>
      </c>
      <c r="D196" s="742" t="s">
        <v>5</v>
      </c>
      <c r="E196" s="743"/>
      <c r="F196" s="743" t="s">
        <v>62</v>
      </c>
      <c r="G196" s="743"/>
      <c r="H196" s="744" t="s">
        <v>62</v>
      </c>
      <c r="I196" s="1655"/>
      <c r="J196" s="1653" t="s">
        <v>47</v>
      </c>
      <c r="K196" s="1215">
        <v>1180</v>
      </c>
      <c r="L196" s="809" t="s">
        <v>5</v>
      </c>
      <c r="M196" s="810"/>
      <c r="N196" s="810" t="s">
        <v>62</v>
      </c>
      <c r="O196" s="810"/>
      <c r="P196" s="1244" t="s">
        <v>62</v>
      </c>
      <c r="Q196" s="1627"/>
      <c r="R196" s="1625" t="s">
        <v>47</v>
      </c>
      <c r="S196" s="793">
        <v>1180</v>
      </c>
      <c r="T196" s="742" t="s">
        <v>5</v>
      </c>
      <c r="U196" s="743"/>
      <c r="V196" s="743" t="s">
        <v>62</v>
      </c>
      <c r="W196" s="743"/>
      <c r="X196" s="744" t="s">
        <v>62</v>
      </c>
      <c r="Y196" s="1627"/>
      <c r="Z196" s="1625" t="s">
        <v>47</v>
      </c>
      <c r="AA196" s="793">
        <v>1180</v>
      </c>
      <c r="AB196" s="742" t="s">
        <v>5</v>
      </c>
      <c r="AC196" s="1088"/>
      <c r="AD196" s="1088" t="s">
        <v>62</v>
      </c>
      <c r="AE196" s="1088"/>
      <c r="AF196" s="1417" t="s">
        <v>62</v>
      </c>
    </row>
    <row r="197" spans="1:32" ht="15" customHeight="1">
      <c r="A197" s="1627"/>
      <c r="B197" s="1626"/>
      <c r="C197" s="793">
        <v>1181</v>
      </c>
      <c r="D197" s="742" t="s">
        <v>85</v>
      </c>
      <c r="E197" s="743"/>
      <c r="F197" s="743"/>
      <c r="G197" s="743"/>
      <c r="H197" s="744"/>
      <c r="I197" s="1655"/>
      <c r="J197" s="1654"/>
      <c r="K197" s="1215">
        <v>1181</v>
      </c>
      <c r="L197" s="809" t="s">
        <v>85</v>
      </c>
      <c r="M197" s="810"/>
      <c r="N197" s="810"/>
      <c r="O197" s="810"/>
      <c r="P197" s="1244"/>
      <c r="Q197" s="1627"/>
      <c r="R197" s="1626"/>
      <c r="S197" s="793">
        <v>1181</v>
      </c>
      <c r="T197" s="742" t="s">
        <v>85</v>
      </c>
      <c r="U197" s="743"/>
      <c r="V197" s="743"/>
      <c r="W197" s="743"/>
      <c r="X197" s="744"/>
      <c r="Y197" s="1627"/>
      <c r="Z197" s="1626"/>
      <c r="AA197" s="793">
        <v>1181</v>
      </c>
      <c r="AB197" s="742" t="s">
        <v>85</v>
      </c>
      <c r="AC197" s="1088"/>
      <c r="AD197" s="1088"/>
      <c r="AE197" s="1088"/>
      <c r="AF197" s="1417"/>
    </row>
    <row r="198" spans="1:32" ht="15" customHeight="1">
      <c r="A198" s="1627"/>
      <c r="B198" s="1625" t="s">
        <v>48</v>
      </c>
      <c r="C198" s="807">
        <v>1190</v>
      </c>
      <c r="D198" s="742" t="s">
        <v>5</v>
      </c>
      <c r="E198" s="743"/>
      <c r="F198" s="743" t="s">
        <v>62</v>
      </c>
      <c r="G198" s="743"/>
      <c r="H198" s="744" t="s">
        <v>62</v>
      </c>
      <c r="I198" s="1655"/>
      <c r="J198" s="1653" t="s">
        <v>48</v>
      </c>
      <c r="K198" s="1226">
        <v>1190</v>
      </c>
      <c r="L198" s="809" t="s">
        <v>5</v>
      </c>
      <c r="M198" s="810"/>
      <c r="N198" s="810" t="s">
        <v>62</v>
      </c>
      <c r="O198" s="810"/>
      <c r="P198" s="1244" t="s">
        <v>62</v>
      </c>
      <c r="Q198" s="1627"/>
      <c r="R198" s="1625" t="s">
        <v>48</v>
      </c>
      <c r="S198" s="807">
        <v>1190</v>
      </c>
      <c r="T198" s="742" t="s">
        <v>5</v>
      </c>
      <c r="U198" s="743"/>
      <c r="V198" s="743" t="s">
        <v>62</v>
      </c>
      <c r="W198" s="743"/>
      <c r="X198" s="744" t="s">
        <v>62</v>
      </c>
      <c r="Y198" s="1627"/>
      <c r="Z198" s="1625" t="s">
        <v>48</v>
      </c>
      <c r="AA198" s="807">
        <v>1190</v>
      </c>
      <c r="AB198" s="742" t="s">
        <v>5</v>
      </c>
      <c r="AC198" s="1088"/>
      <c r="AD198" s="1088" t="s">
        <v>62</v>
      </c>
      <c r="AE198" s="1088"/>
      <c r="AF198" s="1417" t="s">
        <v>62</v>
      </c>
    </row>
    <row r="199" spans="1:32" ht="15" customHeight="1">
      <c r="A199" s="1627"/>
      <c r="B199" s="1626"/>
      <c r="C199" s="793">
        <v>1191</v>
      </c>
      <c r="D199" s="742" t="s">
        <v>85</v>
      </c>
      <c r="E199" s="743"/>
      <c r="F199" s="743"/>
      <c r="G199" s="743"/>
      <c r="H199" s="744"/>
      <c r="I199" s="1655"/>
      <c r="J199" s="1654"/>
      <c r="K199" s="1215">
        <v>1191</v>
      </c>
      <c r="L199" s="809" t="s">
        <v>85</v>
      </c>
      <c r="M199" s="810"/>
      <c r="N199" s="810"/>
      <c r="O199" s="810"/>
      <c r="P199" s="1244"/>
      <c r="Q199" s="1627"/>
      <c r="R199" s="1626"/>
      <c r="S199" s="793">
        <v>1191</v>
      </c>
      <c r="T199" s="742" t="s">
        <v>85</v>
      </c>
      <c r="U199" s="743"/>
      <c r="V199" s="743"/>
      <c r="W199" s="743"/>
      <c r="X199" s="744"/>
      <c r="Y199" s="1627"/>
      <c r="Z199" s="1626"/>
      <c r="AA199" s="793">
        <v>1191</v>
      </c>
      <c r="AB199" s="742" t="s">
        <v>85</v>
      </c>
      <c r="AC199" s="1088"/>
      <c r="AD199" s="1088"/>
      <c r="AE199" s="1088"/>
      <c r="AF199" s="1417"/>
    </row>
    <row r="200" spans="1:32" ht="15" customHeight="1">
      <c r="A200" s="1627"/>
      <c r="B200" s="1625" t="s">
        <v>362</v>
      </c>
      <c r="C200" s="742">
        <v>1200</v>
      </c>
      <c r="D200" s="742" t="s">
        <v>5</v>
      </c>
      <c r="E200" s="743"/>
      <c r="F200" s="743" t="s">
        <v>62</v>
      </c>
      <c r="G200" s="743"/>
      <c r="H200" s="744" t="s">
        <v>62</v>
      </c>
      <c r="I200" s="1655"/>
      <c r="J200" s="1653" t="s">
        <v>362</v>
      </c>
      <c r="K200" s="809">
        <v>1200</v>
      </c>
      <c r="L200" s="809" t="s">
        <v>5</v>
      </c>
      <c r="M200" s="810"/>
      <c r="N200" s="810" t="s">
        <v>62</v>
      </c>
      <c r="O200" s="810"/>
      <c r="P200" s="1244" t="s">
        <v>62</v>
      </c>
      <c r="Q200" s="1627"/>
      <c r="R200" s="1625" t="s">
        <v>362</v>
      </c>
      <c r="S200" s="742">
        <v>1200</v>
      </c>
      <c r="T200" s="742" t="s">
        <v>5</v>
      </c>
      <c r="U200" s="743"/>
      <c r="V200" s="743" t="s">
        <v>62</v>
      </c>
      <c r="W200" s="743"/>
      <c r="X200" s="744" t="s">
        <v>62</v>
      </c>
      <c r="Y200" s="1627"/>
      <c r="Z200" s="1625" t="s">
        <v>362</v>
      </c>
      <c r="AA200" s="742">
        <v>1200</v>
      </c>
      <c r="AB200" s="742" t="s">
        <v>5</v>
      </c>
      <c r="AC200" s="1088"/>
      <c r="AD200" s="1088" t="s">
        <v>62</v>
      </c>
      <c r="AE200" s="1088"/>
      <c r="AF200" s="1417" t="s">
        <v>62</v>
      </c>
    </row>
    <row r="201" spans="1:32" ht="15" customHeight="1">
      <c r="A201" s="1627"/>
      <c r="B201" s="1626"/>
      <c r="C201" s="742">
        <v>1201</v>
      </c>
      <c r="D201" s="742" t="s">
        <v>85</v>
      </c>
      <c r="E201" s="743"/>
      <c r="F201" s="743"/>
      <c r="G201" s="743"/>
      <c r="H201" s="744"/>
      <c r="I201" s="1655"/>
      <c r="J201" s="1654"/>
      <c r="K201" s="809">
        <v>1201</v>
      </c>
      <c r="L201" s="809" t="s">
        <v>85</v>
      </c>
      <c r="M201" s="810"/>
      <c r="N201" s="810"/>
      <c r="O201" s="810"/>
      <c r="P201" s="1244"/>
      <c r="Q201" s="1627"/>
      <c r="R201" s="1626"/>
      <c r="S201" s="742">
        <v>1201</v>
      </c>
      <c r="T201" s="742" t="s">
        <v>85</v>
      </c>
      <c r="U201" s="743"/>
      <c r="V201" s="743"/>
      <c r="W201" s="743"/>
      <c r="X201" s="744"/>
      <c r="Y201" s="1627"/>
      <c r="Z201" s="1626"/>
      <c r="AA201" s="742">
        <v>1201</v>
      </c>
      <c r="AB201" s="742" t="s">
        <v>85</v>
      </c>
      <c r="AC201" s="1088"/>
      <c r="AD201" s="1088"/>
      <c r="AE201" s="1088"/>
      <c r="AF201" s="1417"/>
    </row>
    <row r="202" spans="1:32" ht="15" customHeight="1">
      <c r="A202" s="1627"/>
      <c r="B202" s="1625" t="s">
        <v>363</v>
      </c>
      <c r="C202" s="762">
        <v>1210</v>
      </c>
      <c r="D202" s="742" t="s">
        <v>5</v>
      </c>
      <c r="E202" s="743"/>
      <c r="F202" s="743" t="s">
        <v>62</v>
      </c>
      <c r="G202" s="743"/>
      <c r="H202" s="767" t="s">
        <v>62</v>
      </c>
      <c r="I202" s="1655"/>
      <c r="J202" s="1653" t="s">
        <v>363</v>
      </c>
      <c r="K202" s="1193">
        <v>1210</v>
      </c>
      <c r="L202" s="809" t="s">
        <v>5</v>
      </c>
      <c r="M202" s="810"/>
      <c r="N202" s="810" t="s">
        <v>62</v>
      </c>
      <c r="O202" s="810"/>
      <c r="P202" s="1249" t="s">
        <v>62</v>
      </c>
      <c r="Q202" s="1627"/>
      <c r="R202" s="1625" t="s">
        <v>363</v>
      </c>
      <c r="S202" s="762">
        <v>1210</v>
      </c>
      <c r="T202" s="742" t="s">
        <v>5</v>
      </c>
      <c r="U202" s="743"/>
      <c r="V202" s="743" t="s">
        <v>62</v>
      </c>
      <c r="W202" s="743"/>
      <c r="X202" s="767" t="s">
        <v>62</v>
      </c>
      <c r="Y202" s="1627"/>
      <c r="Z202" s="1625" t="s">
        <v>363</v>
      </c>
      <c r="AA202" s="762">
        <v>1210</v>
      </c>
      <c r="AB202" s="742" t="s">
        <v>5</v>
      </c>
      <c r="AC202" s="1088"/>
      <c r="AD202" s="1088" t="s">
        <v>62</v>
      </c>
      <c r="AE202" s="1088"/>
      <c r="AF202" s="1419" t="s">
        <v>62</v>
      </c>
    </row>
    <row r="203" spans="1:32" ht="15" customHeight="1">
      <c r="A203" s="1627"/>
      <c r="B203" s="1626"/>
      <c r="C203" s="762">
        <v>1211</v>
      </c>
      <c r="D203" s="742" t="s">
        <v>85</v>
      </c>
      <c r="E203" s="743"/>
      <c r="F203" s="743"/>
      <c r="G203" s="743"/>
      <c r="H203" s="767"/>
      <c r="I203" s="1655"/>
      <c r="J203" s="1654"/>
      <c r="K203" s="1193">
        <v>1211</v>
      </c>
      <c r="L203" s="809" t="s">
        <v>85</v>
      </c>
      <c r="M203" s="810"/>
      <c r="N203" s="810"/>
      <c r="O203" s="810"/>
      <c r="P203" s="1249"/>
      <c r="Q203" s="1627"/>
      <c r="R203" s="1626"/>
      <c r="S203" s="762">
        <v>1211</v>
      </c>
      <c r="T203" s="742" t="s">
        <v>85</v>
      </c>
      <c r="U203" s="743"/>
      <c r="V203" s="743"/>
      <c r="W203" s="743"/>
      <c r="X203" s="767"/>
      <c r="Y203" s="1627"/>
      <c r="Z203" s="1626"/>
      <c r="AA203" s="762">
        <v>1211</v>
      </c>
      <c r="AB203" s="742" t="s">
        <v>85</v>
      </c>
      <c r="AC203" s="1088"/>
      <c r="AD203" s="1088"/>
      <c r="AE203" s="1088"/>
      <c r="AF203" s="1419"/>
    </row>
    <row r="204" spans="1:32" ht="15" customHeight="1">
      <c r="A204" s="1627"/>
      <c r="B204" s="1640" t="s">
        <v>67</v>
      </c>
      <c r="C204" s="762">
        <v>1220</v>
      </c>
      <c r="D204" s="742" t="s">
        <v>5</v>
      </c>
      <c r="E204" s="743"/>
      <c r="F204" s="743" t="s">
        <v>62</v>
      </c>
      <c r="G204" s="743"/>
      <c r="H204" s="767" t="s">
        <v>62</v>
      </c>
      <c r="I204" s="1655"/>
      <c r="J204" s="1664" t="s">
        <v>67</v>
      </c>
      <c r="K204" s="1193">
        <v>1220</v>
      </c>
      <c r="L204" s="809" t="s">
        <v>5</v>
      </c>
      <c r="M204" s="810"/>
      <c r="N204" s="810" t="s">
        <v>62</v>
      </c>
      <c r="O204" s="810"/>
      <c r="P204" s="1249" t="s">
        <v>62</v>
      </c>
      <c r="Q204" s="1627"/>
      <c r="R204" s="1640" t="s">
        <v>67</v>
      </c>
      <c r="S204" s="762">
        <v>1220</v>
      </c>
      <c r="T204" s="742" t="s">
        <v>5</v>
      </c>
      <c r="U204" s="743"/>
      <c r="V204" s="743" t="s">
        <v>62</v>
      </c>
      <c r="W204" s="743"/>
      <c r="X204" s="767" t="s">
        <v>62</v>
      </c>
      <c r="Y204" s="1627"/>
      <c r="Z204" s="1640" t="s">
        <v>67</v>
      </c>
      <c r="AA204" s="762">
        <v>1220</v>
      </c>
      <c r="AB204" s="742" t="s">
        <v>5</v>
      </c>
      <c r="AC204" s="1088"/>
      <c r="AD204" s="1088" t="s">
        <v>62</v>
      </c>
      <c r="AE204" s="1088"/>
      <c r="AF204" s="1419" t="s">
        <v>62</v>
      </c>
    </row>
    <row r="205" spans="1:32" ht="15" customHeight="1">
      <c r="A205" s="1624"/>
      <c r="B205" s="1640"/>
      <c r="C205" s="762">
        <v>1221</v>
      </c>
      <c r="D205" s="742" t="s">
        <v>85</v>
      </c>
      <c r="E205" s="743"/>
      <c r="F205" s="743"/>
      <c r="G205" s="743"/>
      <c r="H205" s="767"/>
      <c r="I205" s="1652"/>
      <c r="J205" s="1664"/>
      <c r="K205" s="1193">
        <v>1221</v>
      </c>
      <c r="L205" s="809" t="s">
        <v>85</v>
      </c>
      <c r="M205" s="810"/>
      <c r="N205" s="810"/>
      <c r="O205" s="810"/>
      <c r="P205" s="1249"/>
      <c r="Q205" s="1624"/>
      <c r="R205" s="1640"/>
      <c r="S205" s="762">
        <v>1221</v>
      </c>
      <c r="T205" s="742" t="s">
        <v>85</v>
      </c>
      <c r="U205" s="743"/>
      <c r="V205" s="743"/>
      <c r="W205" s="743"/>
      <c r="X205" s="767"/>
      <c r="Y205" s="1624"/>
      <c r="Z205" s="1640"/>
      <c r="AA205" s="762">
        <v>1221</v>
      </c>
      <c r="AB205" s="742" t="s">
        <v>85</v>
      </c>
      <c r="AC205" s="1088"/>
      <c r="AD205" s="1088"/>
      <c r="AE205" s="1088"/>
      <c r="AF205" s="1419"/>
    </row>
    <row r="206" spans="1:32" ht="15" customHeight="1">
      <c r="A206" s="772">
        <v>3</v>
      </c>
      <c r="B206" s="1625" t="s">
        <v>68</v>
      </c>
      <c r="C206" s="762">
        <v>1230</v>
      </c>
      <c r="D206" s="742" t="s">
        <v>5</v>
      </c>
      <c r="E206" s="743"/>
      <c r="F206" s="743" t="s">
        <v>62</v>
      </c>
      <c r="G206" s="743"/>
      <c r="H206" s="767" t="s">
        <v>62</v>
      </c>
      <c r="I206" s="1201">
        <v>3</v>
      </c>
      <c r="J206" s="1653" t="s">
        <v>68</v>
      </c>
      <c r="K206" s="1193">
        <v>1230</v>
      </c>
      <c r="L206" s="809" t="s">
        <v>5</v>
      </c>
      <c r="M206" s="810"/>
      <c r="N206" s="810" t="s">
        <v>62</v>
      </c>
      <c r="O206" s="810"/>
      <c r="P206" s="1249" t="s">
        <v>62</v>
      </c>
      <c r="Q206" s="772">
        <v>3</v>
      </c>
      <c r="R206" s="1625" t="s">
        <v>68</v>
      </c>
      <c r="S206" s="762">
        <v>1230</v>
      </c>
      <c r="T206" s="742" t="s">
        <v>5</v>
      </c>
      <c r="U206" s="743"/>
      <c r="V206" s="743" t="s">
        <v>62</v>
      </c>
      <c r="W206" s="743"/>
      <c r="X206" s="767" t="s">
        <v>62</v>
      </c>
      <c r="Y206" s="772">
        <v>3</v>
      </c>
      <c r="Z206" s="1625" t="s">
        <v>68</v>
      </c>
      <c r="AA206" s="762">
        <v>1230</v>
      </c>
      <c r="AB206" s="742" t="s">
        <v>5</v>
      </c>
      <c r="AC206" s="1088"/>
      <c r="AD206" s="1088" t="s">
        <v>62</v>
      </c>
      <c r="AE206" s="1088"/>
      <c r="AF206" s="1419" t="s">
        <v>62</v>
      </c>
    </row>
    <row r="207" spans="1:32" ht="15" customHeight="1">
      <c r="A207" s="773"/>
      <c r="B207" s="1626"/>
      <c r="C207" s="762">
        <v>1231</v>
      </c>
      <c r="D207" s="742" t="s">
        <v>85</v>
      </c>
      <c r="E207" s="743"/>
      <c r="F207" s="743"/>
      <c r="G207" s="743"/>
      <c r="H207" s="767"/>
      <c r="I207" s="649"/>
      <c r="J207" s="1654"/>
      <c r="K207" s="1193">
        <v>1231</v>
      </c>
      <c r="L207" s="809" t="s">
        <v>85</v>
      </c>
      <c r="M207" s="810"/>
      <c r="N207" s="810"/>
      <c r="O207" s="810"/>
      <c r="P207" s="1249"/>
      <c r="Q207" s="773"/>
      <c r="R207" s="1626"/>
      <c r="S207" s="762">
        <v>1231</v>
      </c>
      <c r="T207" s="742" t="s">
        <v>85</v>
      </c>
      <c r="U207" s="743"/>
      <c r="V207" s="743"/>
      <c r="W207" s="743"/>
      <c r="X207" s="767"/>
      <c r="Y207" s="773"/>
      <c r="Z207" s="1626"/>
      <c r="AA207" s="762">
        <v>1231</v>
      </c>
      <c r="AB207" s="742" t="s">
        <v>85</v>
      </c>
      <c r="AC207" s="1088"/>
      <c r="AD207" s="1088"/>
      <c r="AE207" s="1088"/>
      <c r="AF207" s="1419"/>
    </row>
    <row r="208" spans="1:32" ht="15" customHeight="1">
      <c r="A208" s="850">
        <v>4</v>
      </c>
      <c r="B208" s="1625" t="s">
        <v>60</v>
      </c>
      <c r="C208" s="762">
        <v>1240</v>
      </c>
      <c r="D208" s="762" t="s">
        <v>5</v>
      </c>
      <c r="E208" s="743"/>
      <c r="F208" s="743" t="s">
        <v>62</v>
      </c>
      <c r="G208" s="743"/>
      <c r="H208" s="767" t="s">
        <v>62</v>
      </c>
      <c r="I208" s="868">
        <v>4</v>
      </c>
      <c r="J208" s="1653" t="s">
        <v>60</v>
      </c>
      <c r="K208" s="1193">
        <v>1240</v>
      </c>
      <c r="L208" s="1193" t="s">
        <v>5</v>
      </c>
      <c r="M208" s="810"/>
      <c r="N208" s="810" t="s">
        <v>62</v>
      </c>
      <c r="O208" s="810"/>
      <c r="P208" s="1249" t="s">
        <v>62</v>
      </c>
      <c r="Q208" s="850">
        <v>4</v>
      </c>
      <c r="R208" s="1625" t="s">
        <v>60</v>
      </c>
      <c r="S208" s="762">
        <v>1240</v>
      </c>
      <c r="T208" s="762" t="s">
        <v>5</v>
      </c>
      <c r="U208" s="743"/>
      <c r="V208" s="743" t="s">
        <v>62</v>
      </c>
      <c r="W208" s="743"/>
      <c r="X208" s="767" t="s">
        <v>62</v>
      </c>
      <c r="Y208" s="850">
        <v>4</v>
      </c>
      <c r="Z208" s="1625" t="s">
        <v>60</v>
      </c>
      <c r="AA208" s="762">
        <v>1240</v>
      </c>
      <c r="AB208" s="762" t="s">
        <v>5</v>
      </c>
      <c r="AC208" s="1088"/>
      <c r="AD208" s="1088" t="s">
        <v>62</v>
      </c>
      <c r="AE208" s="1088"/>
      <c r="AF208" s="1419" t="s">
        <v>62</v>
      </c>
    </row>
    <row r="209" spans="1:32" ht="15" customHeight="1">
      <c r="A209" s="755"/>
      <c r="B209" s="1626"/>
      <c r="C209" s="765">
        <v>1241</v>
      </c>
      <c r="D209" s="762" t="s">
        <v>85</v>
      </c>
      <c r="E209" s="766"/>
      <c r="F209" s="766"/>
      <c r="G209" s="766"/>
      <c r="H209" s="767"/>
      <c r="I209" s="866"/>
      <c r="J209" s="1654"/>
      <c r="K209" s="1196">
        <v>1241</v>
      </c>
      <c r="L209" s="1193" t="s">
        <v>85</v>
      </c>
      <c r="M209" s="1248"/>
      <c r="N209" s="1248"/>
      <c r="O209" s="1248"/>
      <c r="P209" s="1249"/>
      <c r="Q209" s="755"/>
      <c r="R209" s="1626"/>
      <c r="S209" s="765">
        <v>1241</v>
      </c>
      <c r="T209" s="762" t="s">
        <v>85</v>
      </c>
      <c r="U209" s="766"/>
      <c r="V209" s="766"/>
      <c r="W209" s="766"/>
      <c r="X209" s="767"/>
      <c r="Y209" s="755"/>
      <c r="Z209" s="1626"/>
      <c r="AA209" s="765">
        <v>1241</v>
      </c>
      <c r="AB209" s="762" t="s">
        <v>85</v>
      </c>
      <c r="AC209" s="1090"/>
      <c r="AD209" s="1090"/>
      <c r="AE209" s="1090"/>
      <c r="AF209" s="1419"/>
    </row>
    <row r="210" spans="1:32" ht="15" customHeight="1">
      <c r="A210" s="772"/>
      <c r="B210" s="741" t="s">
        <v>12</v>
      </c>
      <c r="C210" s="742">
        <v>1250</v>
      </c>
      <c r="D210" s="742" t="s">
        <v>9</v>
      </c>
      <c r="E210" s="743" t="s">
        <v>62</v>
      </c>
      <c r="F210" s="743"/>
      <c r="G210" s="743" t="s">
        <v>62</v>
      </c>
      <c r="H210" s="767"/>
      <c r="I210" s="1201"/>
      <c r="J210" s="1175" t="s">
        <v>12</v>
      </c>
      <c r="K210" s="809">
        <v>1250</v>
      </c>
      <c r="L210" s="809" t="s">
        <v>9</v>
      </c>
      <c r="M210" s="810" t="s">
        <v>62</v>
      </c>
      <c r="N210" s="810"/>
      <c r="O210" s="810" t="s">
        <v>62</v>
      </c>
      <c r="P210" s="1249"/>
      <c r="Q210" s="772"/>
      <c r="R210" s="741" t="s">
        <v>12</v>
      </c>
      <c r="S210" s="742">
        <v>1250</v>
      </c>
      <c r="T210" s="742" t="s">
        <v>9</v>
      </c>
      <c r="U210" s="743" t="s">
        <v>62</v>
      </c>
      <c r="V210" s="743"/>
      <c r="W210" s="743" t="s">
        <v>62</v>
      </c>
      <c r="X210" s="767"/>
      <c r="Y210" s="772"/>
      <c r="Z210" s="741" t="s">
        <v>12</v>
      </c>
      <c r="AA210" s="742">
        <v>1250</v>
      </c>
      <c r="AB210" s="742" t="s">
        <v>9</v>
      </c>
      <c r="AC210" s="1088" t="s">
        <v>62</v>
      </c>
      <c r="AD210" s="1088"/>
      <c r="AE210" s="1088" t="s">
        <v>62</v>
      </c>
      <c r="AF210" s="1419"/>
    </row>
    <row r="211" spans="1:32" ht="15" customHeight="1">
      <c r="A211" s="773"/>
      <c r="B211" s="1141" t="s">
        <v>121</v>
      </c>
      <c r="C211" s="742">
        <v>1260</v>
      </c>
      <c r="D211" s="742" t="s">
        <v>9</v>
      </c>
      <c r="E211" s="816" t="s">
        <v>62</v>
      </c>
      <c r="F211" s="816"/>
      <c r="G211" s="816" t="s">
        <v>62</v>
      </c>
      <c r="H211" s="753"/>
      <c r="I211" s="649"/>
      <c r="J211" s="786" t="s">
        <v>121</v>
      </c>
      <c r="K211" s="809">
        <v>1260</v>
      </c>
      <c r="L211" s="809" t="s">
        <v>9</v>
      </c>
      <c r="M211" s="1235" t="s">
        <v>62</v>
      </c>
      <c r="N211" s="1235"/>
      <c r="O211" s="1235" t="s">
        <v>62</v>
      </c>
      <c r="P211" s="1245"/>
      <c r="Q211" s="773"/>
      <c r="R211" s="786" t="s">
        <v>121</v>
      </c>
      <c r="S211" s="742">
        <v>1260</v>
      </c>
      <c r="T211" s="742" t="s">
        <v>9</v>
      </c>
      <c r="U211" s="816" t="s">
        <v>62</v>
      </c>
      <c r="V211" s="816"/>
      <c r="W211" s="816" t="s">
        <v>62</v>
      </c>
      <c r="X211" s="753"/>
      <c r="Y211" s="1373"/>
      <c r="Z211" s="1348" t="s">
        <v>121</v>
      </c>
      <c r="AA211" s="1343">
        <v>1260</v>
      </c>
      <c r="AB211" s="1343" t="s">
        <v>9</v>
      </c>
      <c r="AC211" s="1407" t="s">
        <v>62</v>
      </c>
      <c r="AD211" s="1407"/>
      <c r="AE211" s="1407" t="s">
        <v>62</v>
      </c>
      <c r="AF211" s="1418"/>
    </row>
    <row r="212" spans="1:32" ht="15" customHeight="1">
      <c r="A212" s="1632" t="s">
        <v>408</v>
      </c>
      <c r="B212" s="1634" t="s">
        <v>409</v>
      </c>
      <c r="C212" s="742">
        <v>1270</v>
      </c>
      <c r="D212" s="761" t="s">
        <v>5</v>
      </c>
      <c r="E212" s="743"/>
      <c r="F212" s="743" t="s">
        <v>62</v>
      </c>
      <c r="G212" s="743"/>
      <c r="H212" s="744" t="s">
        <v>62</v>
      </c>
      <c r="I212" s="1656" t="s">
        <v>408</v>
      </c>
      <c r="J212" s="1658" t="s">
        <v>409</v>
      </c>
      <c r="K212" s="809">
        <v>1270</v>
      </c>
      <c r="L212" s="1190" t="s">
        <v>5</v>
      </c>
      <c r="M212" s="810"/>
      <c r="N212" s="810" t="s">
        <v>62</v>
      </c>
      <c r="O212" s="810"/>
      <c r="P212" s="1244" t="s">
        <v>62</v>
      </c>
      <c r="Q212" s="1632" t="s">
        <v>408</v>
      </c>
      <c r="R212" s="1634" t="s">
        <v>409</v>
      </c>
      <c r="S212" s="742">
        <v>1270</v>
      </c>
      <c r="T212" s="761" t="s">
        <v>5</v>
      </c>
      <c r="U212" s="743"/>
      <c r="V212" s="743" t="s">
        <v>62</v>
      </c>
      <c r="W212" s="743"/>
      <c r="X212" s="744" t="s">
        <v>62</v>
      </c>
      <c r="Y212" s="1632" t="s">
        <v>408</v>
      </c>
      <c r="Z212" s="1634" t="s">
        <v>409</v>
      </c>
      <c r="AA212" s="742">
        <v>1270</v>
      </c>
      <c r="AB212" s="761" t="s">
        <v>5</v>
      </c>
      <c r="AC212" s="1088"/>
      <c r="AD212" s="1088" t="s">
        <v>62</v>
      </c>
      <c r="AE212" s="1088"/>
      <c r="AF212" s="1417" t="s">
        <v>62</v>
      </c>
    </row>
    <row r="213" spans="1:32" ht="15" customHeight="1">
      <c r="A213" s="1633"/>
      <c r="B213" s="1635"/>
      <c r="C213" s="742">
        <v>1271</v>
      </c>
      <c r="D213" s="761" t="s">
        <v>85</v>
      </c>
      <c r="E213" s="743"/>
      <c r="F213" s="743"/>
      <c r="G213" s="743"/>
      <c r="H213" s="744"/>
      <c r="I213" s="1657"/>
      <c r="J213" s="1659"/>
      <c r="K213" s="809">
        <v>1271</v>
      </c>
      <c r="L213" s="1190" t="s">
        <v>85</v>
      </c>
      <c r="M213" s="810"/>
      <c r="N213" s="810"/>
      <c r="O213" s="810"/>
      <c r="P213" s="1244"/>
      <c r="Q213" s="1633"/>
      <c r="R213" s="1635"/>
      <c r="S213" s="742">
        <v>1271</v>
      </c>
      <c r="T213" s="761" t="s">
        <v>85</v>
      </c>
      <c r="U213" s="743"/>
      <c r="V213" s="743"/>
      <c r="W213" s="743"/>
      <c r="X213" s="744"/>
      <c r="Y213" s="1633"/>
      <c r="Z213" s="1635"/>
      <c r="AA213" s="742">
        <v>1271</v>
      </c>
      <c r="AB213" s="761" t="s">
        <v>85</v>
      </c>
      <c r="AC213" s="1088"/>
      <c r="AD213" s="1088"/>
      <c r="AE213" s="1088"/>
      <c r="AF213" s="1417"/>
    </row>
    <row r="214" spans="1:32" ht="23.25" customHeight="1">
      <c r="A214" s="755"/>
      <c r="B214" s="751" t="s">
        <v>122</v>
      </c>
      <c r="C214" s="775"/>
      <c r="D214" s="775"/>
      <c r="E214" s="775"/>
      <c r="F214" s="775"/>
      <c r="G214" s="775"/>
      <c r="H214" s="776"/>
      <c r="I214" s="866"/>
      <c r="J214" s="751" t="s">
        <v>122</v>
      </c>
      <c r="K214" s="775"/>
      <c r="L214" s="775"/>
      <c r="M214" s="775"/>
      <c r="N214" s="775"/>
      <c r="O214" s="775"/>
      <c r="P214" s="776"/>
      <c r="Q214" s="755"/>
      <c r="R214" s="751" t="s">
        <v>122</v>
      </c>
      <c r="S214" s="775"/>
      <c r="T214" s="775"/>
      <c r="U214" s="775"/>
      <c r="V214" s="775"/>
      <c r="W214" s="775"/>
      <c r="X214" s="776"/>
      <c r="Y214" s="755"/>
      <c r="Z214" s="751" t="s">
        <v>122</v>
      </c>
      <c r="AA214" s="775"/>
      <c r="AB214" s="775"/>
      <c r="AC214" s="1397"/>
      <c r="AD214" s="1397"/>
      <c r="AE214" s="1397"/>
      <c r="AF214" s="1398"/>
    </row>
    <row r="215" spans="1:32" ht="36" customHeight="1">
      <c r="A215" s="740">
        <v>1</v>
      </c>
      <c r="B215" s="857" t="s">
        <v>52</v>
      </c>
      <c r="C215" s="737">
        <v>1280</v>
      </c>
      <c r="D215" s="737" t="s">
        <v>5</v>
      </c>
      <c r="E215" s="738"/>
      <c r="F215" s="738"/>
      <c r="G215" s="738"/>
      <c r="H215" s="739"/>
      <c r="I215" s="869">
        <v>1</v>
      </c>
      <c r="J215" s="1263" t="s">
        <v>52</v>
      </c>
      <c r="K215" s="1172">
        <v>1280</v>
      </c>
      <c r="L215" s="1172" t="s">
        <v>5</v>
      </c>
      <c r="M215" s="1173"/>
      <c r="N215" s="1173"/>
      <c r="O215" s="1173"/>
      <c r="P215" s="1243"/>
      <c r="Q215" s="740">
        <v>1</v>
      </c>
      <c r="R215" s="857" t="s">
        <v>52</v>
      </c>
      <c r="S215" s="737">
        <v>1280</v>
      </c>
      <c r="T215" s="737" t="s">
        <v>5</v>
      </c>
      <c r="U215" s="738"/>
      <c r="V215" s="738"/>
      <c r="W215" s="738"/>
      <c r="X215" s="739"/>
      <c r="Y215" s="740">
        <v>1</v>
      </c>
      <c r="Z215" s="857" t="s">
        <v>52</v>
      </c>
      <c r="AA215" s="737">
        <v>1280</v>
      </c>
      <c r="AB215" s="737" t="s">
        <v>5</v>
      </c>
      <c r="AC215" s="1387"/>
      <c r="AD215" s="1387"/>
      <c r="AE215" s="1387"/>
      <c r="AF215" s="1422"/>
    </row>
    <row r="216" spans="1:32" ht="36" customHeight="1">
      <c r="A216" s="740">
        <v>2</v>
      </c>
      <c r="B216" s="779" t="s">
        <v>70</v>
      </c>
      <c r="C216" s="742">
        <v>1290</v>
      </c>
      <c r="D216" s="737" t="s">
        <v>5</v>
      </c>
      <c r="E216" s="743"/>
      <c r="F216" s="743"/>
      <c r="G216" s="743"/>
      <c r="H216" s="739"/>
      <c r="I216" s="869">
        <v>2</v>
      </c>
      <c r="J216" s="1203" t="s">
        <v>70</v>
      </c>
      <c r="K216" s="809">
        <v>1290</v>
      </c>
      <c r="L216" s="1172" t="s">
        <v>5</v>
      </c>
      <c r="M216" s="810"/>
      <c r="N216" s="810"/>
      <c r="O216" s="810"/>
      <c r="P216" s="1243"/>
      <c r="Q216" s="740">
        <v>2</v>
      </c>
      <c r="R216" s="779" t="s">
        <v>70</v>
      </c>
      <c r="S216" s="742">
        <v>1290</v>
      </c>
      <c r="T216" s="737" t="s">
        <v>5</v>
      </c>
      <c r="U216" s="743"/>
      <c r="V216" s="743"/>
      <c r="W216" s="743"/>
      <c r="X216" s="739"/>
      <c r="Y216" s="740">
        <v>2</v>
      </c>
      <c r="Z216" s="779" t="s">
        <v>70</v>
      </c>
      <c r="AA216" s="742">
        <v>1290</v>
      </c>
      <c r="AB216" s="737" t="s">
        <v>5</v>
      </c>
      <c r="AC216" s="1088"/>
      <c r="AD216" s="1088"/>
      <c r="AE216" s="1088"/>
      <c r="AF216" s="1422"/>
    </row>
    <row r="217" spans="1:32" ht="20.25" customHeight="1">
      <c r="A217" s="740">
        <v>3</v>
      </c>
      <c r="B217" s="741" t="s">
        <v>13</v>
      </c>
      <c r="C217" s="742">
        <v>1300</v>
      </c>
      <c r="D217" s="742" t="s">
        <v>85</v>
      </c>
      <c r="E217" s="743"/>
      <c r="F217" s="743"/>
      <c r="G217" s="743"/>
      <c r="H217" s="739"/>
      <c r="I217" s="869">
        <v>3</v>
      </c>
      <c r="J217" s="1175" t="s">
        <v>13</v>
      </c>
      <c r="K217" s="809">
        <v>1300</v>
      </c>
      <c r="L217" s="809" t="s">
        <v>85</v>
      </c>
      <c r="M217" s="810"/>
      <c r="N217" s="810"/>
      <c r="O217" s="810"/>
      <c r="P217" s="1243"/>
      <c r="Q217" s="740">
        <v>3</v>
      </c>
      <c r="R217" s="741" t="s">
        <v>13</v>
      </c>
      <c r="S217" s="742">
        <v>1300</v>
      </c>
      <c r="T217" s="742" t="s">
        <v>85</v>
      </c>
      <c r="U217" s="743"/>
      <c r="V217" s="743"/>
      <c r="W217" s="743"/>
      <c r="X217" s="739"/>
      <c r="Y217" s="740">
        <v>3</v>
      </c>
      <c r="Z217" s="741" t="s">
        <v>13</v>
      </c>
      <c r="AA217" s="742">
        <v>1300</v>
      </c>
      <c r="AB217" s="742" t="s">
        <v>85</v>
      </c>
      <c r="AC217" s="1088"/>
      <c r="AD217" s="1088"/>
      <c r="AE217" s="1088"/>
      <c r="AF217" s="1422"/>
    </row>
    <row r="218" spans="1:32" ht="21" customHeight="1">
      <c r="A218" s="740">
        <v>4</v>
      </c>
      <c r="B218" s="741" t="s">
        <v>14</v>
      </c>
      <c r="C218" s="742">
        <v>1310</v>
      </c>
      <c r="D218" s="762" t="s">
        <v>9</v>
      </c>
      <c r="E218" s="743" t="s">
        <v>62</v>
      </c>
      <c r="F218" s="743"/>
      <c r="G218" s="743" t="s">
        <v>62</v>
      </c>
      <c r="H218" s="739"/>
      <c r="I218" s="869">
        <v>4</v>
      </c>
      <c r="J218" s="1175" t="s">
        <v>14</v>
      </c>
      <c r="K218" s="809">
        <v>1310</v>
      </c>
      <c r="L218" s="1193" t="s">
        <v>9</v>
      </c>
      <c r="M218" s="810" t="s">
        <v>62</v>
      </c>
      <c r="N218" s="810"/>
      <c r="O218" s="810" t="s">
        <v>62</v>
      </c>
      <c r="P218" s="1243"/>
      <c r="Q218" s="740">
        <v>4</v>
      </c>
      <c r="R218" s="741" t="s">
        <v>14</v>
      </c>
      <c r="S218" s="742">
        <v>1310</v>
      </c>
      <c r="T218" s="762" t="s">
        <v>9</v>
      </c>
      <c r="U218" s="743" t="s">
        <v>62</v>
      </c>
      <c r="V218" s="743"/>
      <c r="W218" s="743" t="s">
        <v>62</v>
      </c>
      <c r="X218" s="739"/>
      <c r="Y218" s="740">
        <v>4</v>
      </c>
      <c r="Z218" s="741" t="s">
        <v>14</v>
      </c>
      <c r="AA218" s="742">
        <v>1310</v>
      </c>
      <c r="AB218" s="762" t="s">
        <v>9</v>
      </c>
      <c r="AC218" s="1088" t="s">
        <v>62</v>
      </c>
      <c r="AD218" s="1088"/>
      <c r="AE218" s="1088" t="s">
        <v>62</v>
      </c>
      <c r="AF218" s="1422"/>
    </row>
    <row r="219" spans="1:32" ht="22.5" customHeight="1">
      <c r="A219" s="1623">
        <v>5</v>
      </c>
      <c r="B219" s="797" t="s">
        <v>71</v>
      </c>
      <c r="C219" s="742">
        <v>1320</v>
      </c>
      <c r="D219" s="762" t="s">
        <v>9</v>
      </c>
      <c r="E219" s="743" t="s">
        <v>62</v>
      </c>
      <c r="F219" s="743"/>
      <c r="G219" s="743" t="s">
        <v>62</v>
      </c>
      <c r="H219" s="858"/>
      <c r="I219" s="1651">
        <v>5</v>
      </c>
      <c r="J219" s="1218" t="s">
        <v>71</v>
      </c>
      <c r="K219" s="809">
        <v>1320</v>
      </c>
      <c r="L219" s="1193" t="s">
        <v>9</v>
      </c>
      <c r="M219" s="810" t="s">
        <v>62</v>
      </c>
      <c r="N219" s="810"/>
      <c r="O219" s="810" t="s">
        <v>62</v>
      </c>
      <c r="P219" s="1264"/>
      <c r="Q219" s="1623">
        <v>5</v>
      </c>
      <c r="R219" s="797" t="s">
        <v>71</v>
      </c>
      <c r="S219" s="742">
        <v>1320</v>
      </c>
      <c r="T219" s="762" t="s">
        <v>9</v>
      </c>
      <c r="U219" s="743" t="s">
        <v>62</v>
      </c>
      <c r="V219" s="743"/>
      <c r="W219" s="743" t="s">
        <v>62</v>
      </c>
      <c r="X219" s="858"/>
      <c r="Y219" s="1623">
        <v>5</v>
      </c>
      <c r="Z219" s="797" t="s">
        <v>71</v>
      </c>
      <c r="AA219" s="742">
        <v>1320</v>
      </c>
      <c r="AB219" s="762" t="s">
        <v>9</v>
      </c>
      <c r="AC219" s="1088" t="s">
        <v>62</v>
      </c>
      <c r="AD219" s="1088"/>
      <c r="AE219" s="1088" t="s">
        <v>62</v>
      </c>
      <c r="AF219" s="1429"/>
    </row>
    <row r="220" spans="1:32" ht="17.25" customHeight="1">
      <c r="A220" s="1627"/>
      <c r="B220" s="844" t="s">
        <v>410</v>
      </c>
      <c r="C220" s="859">
        <v>1321</v>
      </c>
      <c r="D220" s="764" t="s">
        <v>23</v>
      </c>
      <c r="E220" s="766"/>
      <c r="F220" s="766"/>
      <c r="G220" s="766"/>
      <c r="H220" s="767"/>
      <c r="I220" s="1655"/>
      <c r="J220" s="1255" t="s">
        <v>410</v>
      </c>
      <c r="K220" s="1265">
        <v>1321</v>
      </c>
      <c r="L220" s="1195" t="s">
        <v>23</v>
      </c>
      <c r="M220" s="1248"/>
      <c r="N220" s="1248"/>
      <c r="O220" s="1248"/>
      <c r="P220" s="1249"/>
      <c r="Q220" s="1627"/>
      <c r="R220" s="844" t="s">
        <v>410</v>
      </c>
      <c r="S220" s="859">
        <v>1321</v>
      </c>
      <c r="T220" s="764" t="s">
        <v>23</v>
      </c>
      <c r="U220" s="766"/>
      <c r="V220" s="766"/>
      <c r="W220" s="766"/>
      <c r="X220" s="767"/>
      <c r="Y220" s="1627"/>
      <c r="Z220" s="844" t="s">
        <v>410</v>
      </c>
      <c r="AA220" s="859">
        <v>1321</v>
      </c>
      <c r="AB220" s="764" t="s">
        <v>23</v>
      </c>
      <c r="AC220" s="1090"/>
      <c r="AD220" s="1090"/>
      <c r="AE220" s="1090"/>
      <c r="AF220" s="1419"/>
    </row>
    <row r="221" spans="1:32" ht="21" customHeight="1">
      <c r="A221" s="1624"/>
      <c r="B221" s="844" t="s">
        <v>411</v>
      </c>
      <c r="C221" s="859">
        <v>1322</v>
      </c>
      <c r="D221" s="764" t="s">
        <v>23</v>
      </c>
      <c r="E221" s="766"/>
      <c r="F221" s="766"/>
      <c r="G221" s="766"/>
      <c r="H221" s="767"/>
      <c r="I221" s="1652"/>
      <c r="J221" s="1255" t="s">
        <v>411</v>
      </c>
      <c r="K221" s="1265">
        <v>1322</v>
      </c>
      <c r="L221" s="1195" t="s">
        <v>23</v>
      </c>
      <c r="M221" s="1248"/>
      <c r="N221" s="1248"/>
      <c r="O221" s="1248"/>
      <c r="P221" s="1249"/>
      <c r="Q221" s="1624"/>
      <c r="R221" s="844" t="s">
        <v>411</v>
      </c>
      <c r="S221" s="859">
        <v>1322</v>
      </c>
      <c r="T221" s="764" t="s">
        <v>23</v>
      </c>
      <c r="U221" s="766"/>
      <c r="V221" s="766"/>
      <c r="W221" s="766"/>
      <c r="X221" s="767"/>
      <c r="Y221" s="1624"/>
      <c r="Z221" s="844" t="s">
        <v>411</v>
      </c>
      <c r="AA221" s="859">
        <v>1322</v>
      </c>
      <c r="AB221" s="764" t="s">
        <v>23</v>
      </c>
      <c r="AC221" s="1090"/>
      <c r="AD221" s="1090"/>
      <c r="AE221" s="1090"/>
      <c r="AF221" s="1419"/>
    </row>
    <row r="222" spans="1:32" ht="18.75" customHeight="1">
      <c r="A222" s="755"/>
      <c r="B222" s="1141" t="s">
        <v>124</v>
      </c>
      <c r="C222" s="793">
        <v>1330</v>
      </c>
      <c r="D222" s="742" t="s">
        <v>9</v>
      </c>
      <c r="E222" s="816" t="s">
        <v>62</v>
      </c>
      <c r="F222" s="816"/>
      <c r="G222" s="816" t="s">
        <v>62</v>
      </c>
      <c r="H222" s="817"/>
      <c r="I222" s="866"/>
      <c r="J222" s="786" t="s">
        <v>124</v>
      </c>
      <c r="K222" s="1215">
        <v>1330</v>
      </c>
      <c r="L222" s="809" t="s">
        <v>9</v>
      </c>
      <c r="M222" s="1235" t="s">
        <v>62</v>
      </c>
      <c r="N222" s="1235"/>
      <c r="O222" s="1235" t="s">
        <v>62</v>
      </c>
      <c r="P222" s="1236"/>
      <c r="Q222" s="755"/>
      <c r="R222" s="786" t="s">
        <v>124</v>
      </c>
      <c r="S222" s="793">
        <v>1330</v>
      </c>
      <c r="T222" s="742" t="s">
        <v>9</v>
      </c>
      <c r="U222" s="816" t="s">
        <v>62</v>
      </c>
      <c r="V222" s="816"/>
      <c r="W222" s="816" t="s">
        <v>62</v>
      </c>
      <c r="X222" s="817"/>
      <c r="Y222" s="1351"/>
      <c r="Z222" s="1348" t="s">
        <v>124</v>
      </c>
      <c r="AA222" s="1372">
        <v>1330</v>
      </c>
      <c r="AB222" s="1343" t="s">
        <v>9</v>
      </c>
      <c r="AC222" s="1407" t="s">
        <v>62</v>
      </c>
      <c r="AD222" s="1407"/>
      <c r="AE222" s="1407" t="s">
        <v>62</v>
      </c>
      <c r="AF222" s="1408"/>
    </row>
    <row r="223" spans="1:32" ht="31.5" customHeight="1">
      <c r="A223" s="755"/>
      <c r="B223" s="828" t="s">
        <v>412</v>
      </c>
      <c r="C223" s="829"/>
      <c r="D223" s="829"/>
      <c r="E223" s="829"/>
      <c r="F223" s="829"/>
      <c r="G223" s="829"/>
      <c r="H223" s="830"/>
      <c r="I223" s="866"/>
      <c r="J223" s="828" t="s">
        <v>412</v>
      </c>
      <c r="K223" s="829"/>
      <c r="L223" s="829"/>
      <c r="M223" s="829"/>
      <c r="N223" s="829"/>
      <c r="O223" s="829"/>
      <c r="P223" s="830"/>
      <c r="Q223" s="755"/>
      <c r="R223" s="828" t="s">
        <v>412</v>
      </c>
      <c r="S223" s="829"/>
      <c r="T223" s="829"/>
      <c r="U223" s="829"/>
      <c r="V223" s="829"/>
      <c r="W223" s="829"/>
      <c r="X223" s="830"/>
      <c r="Y223" s="755"/>
      <c r="Z223" s="828" t="s">
        <v>412</v>
      </c>
      <c r="AA223" s="829"/>
      <c r="AB223" s="829"/>
      <c r="AC223" s="1411"/>
      <c r="AD223" s="1411"/>
      <c r="AE223" s="1411"/>
      <c r="AF223" s="1412"/>
    </row>
    <row r="224" spans="1:32" ht="20.25" customHeight="1">
      <c r="A224" s="795">
        <v>1</v>
      </c>
      <c r="B224" s="790" t="s">
        <v>81</v>
      </c>
      <c r="C224" s="737">
        <v>1340</v>
      </c>
      <c r="D224" s="737" t="s">
        <v>5</v>
      </c>
      <c r="E224" s="738"/>
      <c r="F224" s="738"/>
      <c r="G224" s="738"/>
      <c r="H224" s="739"/>
      <c r="I224" s="872">
        <v>1</v>
      </c>
      <c r="J224" s="1213" t="s">
        <v>81</v>
      </c>
      <c r="K224" s="1172">
        <v>1340</v>
      </c>
      <c r="L224" s="1172" t="s">
        <v>5</v>
      </c>
      <c r="M224" s="1173"/>
      <c r="N224" s="1173"/>
      <c r="O224" s="1173"/>
      <c r="P224" s="1243"/>
      <c r="Q224" s="795">
        <v>1</v>
      </c>
      <c r="R224" s="790" t="s">
        <v>81</v>
      </c>
      <c r="S224" s="737">
        <v>1340</v>
      </c>
      <c r="T224" s="737" t="s">
        <v>5</v>
      </c>
      <c r="U224" s="738"/>
      <c r="V224" s="738"/>
      <c r="W224" s="738"/>
      <c r="X224" s="739"/>
      <c r="Y224" s="795">
        <v>1</v>
      </c>
      <c r="Z224" s="790" t="s">
        <v>81</v>
      </c>
      <c r="AA224" s="737">
        <v>1340</v>
      </c>
      <c r="AB224" s="737" t="s">
        <v>5</v>
      </c>
      <c r="AC224" s="1387"/>
      <c r="AD224" s="1387"/>
      <c r="AE224" s="1387"/>
      <c r="AF224" s="1422"/>
    </row>
    <row r="225" spans="1:32" ht="19.5" customHeight="1">
      <c r="A225" s="860"/>
      <c r="B225" s="844" t="s">
        <v>80</v>
      </c>
      <c r="C225" s="742">
        <v>1341</v>
      </c>
      <c r="D225" s="742" t="s">
        <v>5</v>
      </c>
      <c r="E225" s="743"/>
      <c r="F225" s="743"/>
      <c r="G225" s="743"/>
      <c r="H225" s="744"/>
      <c r="I225" s="1266"/>
      <c r="J225" s="1255" t="s">
        <v>80</v>
      </c>
      <c r="K225" s="809">
        <v>1341</v>
      </c>
      <c r="L225" s="809" t="s">
        <v>5</v>
      </c>
      <c r="M225" s="810"/>
      <c r="N225" s="810"/>
      <c r="O225" s="810"/>
      <c r="P225" s="1244"/>
      <c r="Q225" s="860"/>
      <c r="R225" s="844" t="s">
        <v>80</v>
      </c>
      <c r="S225" s="742">
        <v>1341</v>
      </c>
      <c r="T225" s="742" t="s">
        <v>5</v>
      </c>
      <c r="U225" s="743"/>
      <c r="V225" s="743"/>
      <c r="W225" s="743"/>
      <c r="X225" s="744"/>
      <c r="Y225" s="860"/>
      <c r="Z225" s="844" t="s">
        <v>80</v>
      </c>
      <c r="AA225" s="742">
        <v>1341</v>
      </c>
      <c r="AB225" s="742" t="s">
        <v>5</v>
      </c>
      <c r="AC225" s="1088"/>
      <c r="AD225" s="1088"/>
      <c r="AE225" s="1088"/>
      <c r="AF225" s="1417"/>
    </row>
    <row r="226" spans="1:32" ht="20.25" customHeight="1">
      <c r="A226" s="773"/>
      <c r="B226" s="844" t="s">
        <v>369</v>
      </c>
      <c r="C226" s="793">
        <v>1342</v>
      </c>
      <c r="D226" s="742" t="s">
        <v>5</v>
      </c>
      <c r="E226" s="743"/>
      <c r="F226" s="743"/>
      <c r="G226" s="743"/>
      <c r="H226" s="744"/>
      <c r="I226" s="649"/>
      <c r="J226" s="1255" t="s">
        <v>369</v>
      </c>
      <c r="K226" s="1215">
        <v>1342</v>
      </c>
      <c r="L226" s="809" t="s">
        <v>5</v>
      </c>
      <c r="M226" s="810"/>
      <c r="N226" s="810"/>
      <c r="O226" s="810"/>
      <c r="P226" s="1244"/>
      <c r="Q226" s="773"/>
      <c r="R226" s="844" t="s">
        <v>369</v>
      </c>
      <c r="S226" s="793">
        <v>1342</v>
      </c>
      <c r="T226" s="742" t="s">
        <v>5</v>
      </c>
      <c r="U226" s="743"/>
      <c r="V226" s="743"/>
      <c r="W226" s="743"/>
      <c r="X226" s="744"/>
      <c r="Y226" s="773"/>
      <c r="Z226" s="844" t="s">
        <v>369</v>
      </c>
      <c r="AA226" s="793">
        <v>1342</v>
      </c>
      <c r="AB226" s="742" t="s">
        <v>5</v>
      </c>
      <c r="AC226" s="1088"/>
      <c r="AD226" s="1088"/>
      <c r="AE226" s="1088"/>
      <c r="AF226" s="1417"/>
    </row>
    <row r="227" spans="1:32" ht="19.5" customHeight="1">
      <c r="A227" s="740">
        <v>2</v>
      </c>
      <c r="B227" s="741" t="s">
        <v>15</v>
      </c>
      <c r="C227" s="793">
        <v>1350</v>
      </c>
      <c r="D227" s="742" t="s">
        <v>5</v>
      </c>
      <c r="E227" s="743"/>
      <c r="F227" s="743"/>
      <c r="G227" s="743"/>
      <c r="H227" s="744"/>
      <c r="I227" s="869">
        <v>2</v>
      </c>
      <c r="J227" s="1175" t="s">
        <v>15</v>
      </c>
      <c r="K227" s="1215">
        <v>1350</v>
      </c>
      <c r="L227" s="809" t="s">
        <v>5</v>
      </c>
      <c r="M227" s="810"/>
      <c r="N227" s="810"/>
      <c r="O227" s="810"/>
      <c r="P227" s="1244"/>
      <c r="Q227" s="740">
        <v>2</v>
      </c>
      <c r="R227" s="741" t="s">
        <v>15</v>
      </c>
      <c r="S227" s="793">
        <v>1350</v>
      </c>
      <c r="T227" s="742" t="s">
        <v>5</v>
      </c>
      <c r="U227" s="743"/>
      <c r="V227" s="743"/>
      <c r="W227" s="743"/>
      <c r="X227" s="744"/>
      <c r="Y227" s="740">
        <v>2</v>
      </c>
      <c r="Z227" s="741" t="s">
        <v>15</v>
      </c>
      <c r="AA227" s="793">
        <v>1350</v>
      </c>
      <c r="AB227" s="742" t="s">
        <v>5</v>
      </c>
      <c r="AC227" s="1088"/>
      <c r="AD227" s="1088"/>
      <c r="AE227" s="1088"/>
      <c r="AF227" s="1417"/>
    </row>
    <row r="228" spans="1:32" ht="18" customHeight="1">
      <c r="A228" s="740">
        <v>3</v>
      </c>
      <c r="B228" s="741" t="s">
        <v>16</v>
      </c>
      <c r="C228" s="793">
        <v>1360</v>
      </c>
      <c r="D228" s="742" t="s">
        <v>5</v>
      </c>
      <c r="E228" s="743"/>
      <c r="F228" s="743"/>
      <c r="G228" s="743"/>
      <c r="H228" s="744"/>
      <c r="I228" s="869">
        <v>3</v>
      </c>
      <c r="J228" s="1175" t="s">
        <v>16</v>
      </c>
      <c r="K228" s="1215">
        <v>1360</v>
      </c>
      <c r="L228" s="809" t="s">
        <v>5</v>
      </c>
      <c r="M228" s="810"/>
      <c r="N228" s="810"/>
      <c r="O228" s="810"/>
      <c r="P228" s="1244"/>
      <c r="Q228" s="740">
        <v>3</v>
      </c>
      <c r="R228" s="741" t="s">
        <v>16</v>
      </c>
      <c r="S228" s="793">
        <v>1360</v>
      </c>
      <c r="T228" s="742" t="s">
        <v>5</v>
      </c>
      <c r="U228" s="743"/>
      <c r="V228" s="743"/>
      <c r="W228" s="743"/>
      <c r="X228" s="744"/>
      <c r="Y228" s="740">
        <v>3</v>
      </c>
      <c r="Z228" s="741" t="s">
        <v>16</v>
      </c>
      <c r="AA228" s="793">
        <v>1360</v>
      </c>
      <c r="AB228" s="742" t="s">
        <v>5</v>
      </c>
      <c r="AC228" s="1088"/>
      <c r="AD228" s="1088"/>
      <c r="AE228" s="1088"/>
      <c r="AF228" s="1417"/>
    </row>
    <row r="229" spans="1:32" ht="16.5" customHeight="1">
      <c r="A229" s="795">
        <v>4</v>
      </c>
      <c r="B229" s="741" t="s">
        <v>17</v>
      </c>
      <c r="C229" s="793">
        <v>1370</v>
      </c>
      <c r="D229" s="742" t="s">
        <v>5</v>
      </c>
      <c r="E229" s="743"/>
      <c r="F229" s="743"/>
      <c r="G229" s="743"/>
      <c r="H229" s="744"/>
      <c r="I229" s="872">
        <v>4</v>
      </c>
      <c r="J229" s="1175" t="s">
        <v>17</v>
      </c>
      <c r="K229" s="1215">
        <v>1370</v>
      </c>
      <c r="L229" s="809" t="s">
        <v>5</v>
      </c>
      <c r="M229" s="810"/>
      <c r="N229" s="810"/>
      <c r="O229" s="810"/>
      <c r="P229" s="1244"/>
      <c r="Q229" s="795">
        <v>4</v>
      </c>
      <c r="R229" s="741" t="s">
        <v>17</v>
      </c>
      <c r="S229" s="793">
        <v>1370</v>
      </c>
      <c r="T229" s="742" t="s">
        <v>5</v>
      </c>
      <c r="U229" s="743"/>
      <c r="V229" s="743"/>
      <c r="W229" s="743"/>
      <c r="X229" s="744"/>
      <c r="Y229" s="795">
        <v>4</v>
      </c>
      <c r="Z229" s="741" t="s">
        <v>17</v>
      </c>
      <c r="AA229" s="793">
        <v>1370</v>
      </c>
      <c r="AB229" s="742" t="s">
        <v>5</v>
      </c>
      <c r="AC229" s="1088"/>
      <c r="AD229" s="1088"/>
      <c r="AE229" s="1088"/>
      <c r="AF229" s="1417"/>
    </row>
    <row r="230" spans="1:32" ht="19.5" customHeight="1">
      <c r="A230" s="740">
        <v>5</v>
      </c>
      <c r="B230" s="796" t="s">
        <v>18</v>
      </c>
      <c r="C230" s="793">
        <v>1380</v>
      </c>
      <c r="D230" s="742" t="s">
        <v>5</v>
      </c>
      <c r="E230" s="743"/>
      <c r="F230" s="743"/>
      <c r="G230" s="743"/>
      <c r="H230" s="744"/>
      <c r="I230" s="869">
        <v>5</v>
      </c>
      <c r="J230" s="1217" t="s">
        <v>18</v>
      </c>
      <c r="K230" s="1215">
        <v>1380</v>
      </c>
      <c r="L230" s="809" t="s">
        <v>5</v>
      </c>
      <c r="M230" s="810"/>
      <c r="N230" s="810"/>
      <c r="O230" s="810"/>
      <c r="P230" s="1244"/>
      <c r="Q230" s="740">
        <v>5</v>
      </c>
      <c r="R230" s="796" t="s">
        <v>18</v>
      </c>
      <c r="S230" s="793">
        <v>1380</v>
      </c>
      <c r="T230" s="742" t="s">
        <v>5</v>
      </c>
      <c r="U230" s="743"/>
      <c r="V230" s="743"/>
      <c r="W230" s="743"/>
      <c r="X230" s="744"/>
      <c r="Y230" s="740">
        <v>5</v>
      </c>
      <c r="Z230" s="796" t="s">
        <v>18</v>
      </c>
      <c r="AA230" s="793">
        <v>1380</v>
      </c>
      <c r="AB230" s="742" t="s">
        <v>5</v>
      </c>
      <c r="AC230" s="1088"/>
      <c r="AD230" s="1088"/>
      <c r="AE230" s="1088"/>
      <c r="AF230" s="1417"/>
    </row>
    <row r="231" spans="1:32" ht="19.5" customHeight="1">
      <c r="A231" s="795">
        <v>6</v>
      </c>
      <c r="B231" s="797" t="s">
        <v>413</v>
      </c>
      <c r="C231" s="793">
        <v>1390</v>
      </c>
      <c r="D231" s="742" t="s">
        <v>5</v>
      </c>
      <c r="E231" s="743"/>
      <c r="F231" s="743"/>
      <c r="G231" s="743"/>
      <c r="H231" s="744"/>
      <c r="I231" s="872">
        <v>6</v>
      </c>
      <c r="J231" s="1218" t="s">
        <v>413</v>
      </c>
      <c r="K231" s="1215">
        <v>1390</v>
      </c>
      <c r="L231" s="809" t="s">
        <v>5</v>
      </c>
      <c r="M231" s="810"/>
      <c r="N231" s="810"/>
      <c r="O231" s="810"/>
      <c r="P231" s="1244"/>
      <c r="Q231" s="795">
        <v>6</v>
      </c>
      <c r="R231" s="797" t="s">
        <v>413</v>
      </c>
      <c r="S231" s="793">
        <v>1390</v>
      </c>
      <c r="T231" s="742" t="s">
        <v>5</v>
      </c>
      <c r="U231" s="743"/>
      <c r="V231" s="743"/>
      <c r="W231" s="743"/>
      <c r="X231" s="744"/>
      <c r="Y231" s="795">
        <v>6</v>
      </c>
      <c r="Z231" s="797" t="s">
        <v>413</v>
      </c>
      <c r="AA231" s="793">
        <v>1390</v>
      </c>
      <c r="AB231" s="742" t="s">
        <v>5</v>
      </c>
      <c r="AC231" s="1088"/>
      <c r="AD231" s="1088"/>
      <c r="AE231" s="1088"/>
      <c r="AF231" s="1417"/>
    </row>
    <row r="232" spans="1:32" ht="19.5" customHeight="1">
      <c r="A232" s="861"/>
      <c r="B232" s="820" t="s">
        <v>109</v>
      </c>
      <c r="C232" s="742">
        <v>1391</v>
      </c>
      <c r="D232" s="742" t="s">
        <v>5</v>
      </c>
      <c r="E232" s="743"/>
      <c r="F232" s="743"/>
      <c r="G232" s="743"/>
      <c r="H232" s="744"/>
      <c r="I232" s="1267"/>
      <c r="J232" s="1238" t="s">
        <v>109</v>
      </c>
      <c r="K232" s="809">
        <v>1391</v>
      </c>
      <c r="L232" s="809" t="s">
        <v>5</v>
      </c>
      <c r="M232" s="810"/>
      <c r="N232" s="810"/>
      <c r="O232" s="810"/>
      <c r="P232" s="1244"/>
      <c r="Q232" s="861"/>
      <c r="R232" s="820" t="s">
        <v>109</v>
      </c>
      <c r="S232" s="742">
        <v>1391</v>
      </c>
      <c r="T232" s="742" t="s">
        <v>5</v>
      </c>
      <c r="U232" s="743"/>
      <c r="V232" s="743"/>
      <c r="W232" s="743"/>
      <c r="X232" s="744"/>
      <c r="Y232" s="861"/>
      <c r="Z232" s="820" t="s">
        <v>109</v>
      </c>
      <c r="AA232" s="742">
        <v>1391</v>
      </c>
      <c r="AB232" s="742" t="s">
        <v>5</v>
      </c>
      <c r="AC232" s="1088"/>
      <c r="AD232" s="1088"/>
      <c r="AE232" s="1088"/>
      <c r="AF232" s="1417"/>
    </row>
    <row r="233" spans="1:32" ht="20.25" customHeight="1">
      <c r="A233" s="1623">
        <v>7</v>
      </c>
      <c r="B233" s="745" t="s">
        <v>372</v>
      </c>
      <c r="C233" s="794">
        <v>1400</v>
      </c>
      <c r="D233" s="742" t="s">
        <v>19</v>
      </c>
      <c r="E233" s="743"/>
      <c r="F233" s="743"/>
      <c r="G233" s="743"/>
      <c r="H233" s="744"/>
      <c r="I233" s="1651">
        <v>7</v>
      </c>
      <c r="J233" s="1176" t="s">
        <v>372</v>
      </c>
      <c r="K233" s="1216">
        <v>1400</v>
      </c>
      <c r="L233" s="809" t="s">
        <v>19</v>
      </c>
      <c r="M233" s="810"/>
      <c r="N233" s="810"/>
      <c r="O233" s="810"/>
      <c r="P233" s="1244"/>
      <c r="Q233" s="1623">
        <v>7</v>
      </c>
      <c r="R233" s="745" t="s">
        <v>372</v>
      </c>
      <c r="S233" s="794">
        <v>1400</v>
      </c>
      <c r="T233" s="742" t="s">
        <v>19</v>
      </c>
      <c r="U233" s="743"/>
      <c r="V233" s="743"/>
      <c r="W233" s="743"/>
      <c r="X233" s="744"/>
      <c r="Y233" s="1623">
        <v>7</v>
      </c>
      <c r="Z233" s="745" t="s">
        <v>372</v>
      </c>
      <c r="AA233" s="794">
        <v>1400</v>
      </c>
      <c r="AB233" s="742" t="s">
        <v>19</v>
      </c>
      <c r="AC233" s="1088"/>
      <c r="AD233" s="1088"/>
      <c r="AE233" s="1088"/>
      <c r="AF233" s="1417"/>
    </row>
    <row r="234" spans="1:32" ht="14.25" customHeight="1">
      <c r="A234" s="1627"/>
      <c r="B234" s="862" t="s">
        <v>414</v>
      </c>
      <c r="C234" s="794">
        <v>1401</v>
      </c>
      <c r="D234" s="742" t="s">
        <v>19</v>
      </c>
      <c r="E234" s="743"/>
      <c r="F234" s="743"/>
      <c r="G234" s="743"/>
      <c r="H234" s="744"/>
      <c r="I234" s="1655"/>
      <c r="J234" s="1268" t="s">
        <v>414</v>
      </c>
      <c r="K234" s="1216">
        <v>1401</v>
      </c>
      <c r="L234" s="809" t="s">
        <v>19</v>
      </c>
      <c r="M234" s="810"/>
      <c r="N234" s="810"/>
      <c r="O234" s="810"/>
      <c r="P234" s="1244"/>
      <c r="Q234" s="1627"/>
      <c r="R234" s="862" t="s">
        <v>414</v>
      </c>
      <c r="S234" s="794">
        <v>1401</v>
      </c>
      <c r="T234" s="742" t="s">
        <v>19</v>
      </c>
      <c r="U234" s="743"/>
      <c r="V234" s="743"/>
      <c r="W234" s="743"/>
      <c r="X234" s="744"/>
      <c r="Y234" s="1627"/>
      <c r="Z234" s="862" t="s">
        <v>414</v>
      </c>
      <c r="AA234" s="794">
        <v>1401</v>
      </c>
      <c r="AB234" s="742" t="s">
        <v>19</v>
      </c>
      <c r="AC234" s="1088"/>
      <c r="AD234" s="1088"/>
      <c r="AE234" s="1088"/>
      <c r="AF234" s="1417"/>
    </row>
    <row r="235" spans="1:32" ht="14.25" customHeight="1">
      <c r="A235" s="1627"/>
      <c r="B235" s="802" t="s">
        <v>72</v>
      </c>
      <c r="C235" s="794">
        <v>1402</v>
      </c>
      <c r="D235" s="742" t="s">
        <v>19</v>
      </c>
      <c r="E235" s="743"/>
      <c r="F235" s="743"/>
      <c r="G235" s="743"/>
      <c r="H235" s="744"/>
      <c r="I235" s="1655"/>
      <c r="J235" s="1223" t="s">
        <v>72</v>
      </c>
      <c r="K235" s="1216">
        <v>1402</v>
      </c>
      <c r="L235" s="809" t="s">
        <v>19</v>
      </c>
      <c r="M235" s="810"/>
      <c r="N235" s="810"/>
      <c r="O235" s="810"/>
      <c r="P235" s="1244"/>
      <c r="Q235" s="1627"/>
      <c r="R235" s="802" t="s">
        <v>72</v>
      </c>
      <c r="S235" s="794">
        <v>1402</v>
      </c>
      <c r="T235" s="742" t="s">
        <v>19</v>
      </c>
      <c r="U235" s="743"/>
      <c r="V235" s="743"/>
      <c r="W235" s="743"/>
      <c r="X235" s="744"/>
      <c r="Y235" s="1627"/>
      <c r="Z235" s="802" t="s">
        <v>72</v>
      </c>
      <c r="AA235" s="794">
        <v>1402</v>
      </c>
      <c r="AB235" s="742" t="s">
        <v>19</v>
      </c>
      <c r="AC235" s="1088"/>
      <c r="AD235" s="1088"/>
      <c r="AE235" s="1088"/>
      <c r="AF235" s="1417"/>
    </row>
    <row r="236" spans="1:32" ht="15" customHeight="1">
      <c r="A236" s="1627"/>
      <c r="B236" s="863" t="s">
        <v>73</v>
      </c>
      <c r="C236" s="864">
        <v>1403</v>
      </c>
      <c r="D236" s="762" t="s">
        <v>19</v>
      </c>
      <c r="E236" s="766"/>
      <c r="F236" s="766"/>
      <c r="G236" s="766"/>
      <c r="H236" s="744"/>
      <c r="I236" s="1655"/>
      <c r="J236" s="1269" t="s">
        <v>73</v>
      </c>
      <c r="K236" s="1270">
        <v>1403</v>
      </c>
      <c r="L236" s="1193" t="s">
        <v>19</v>
      </c>
      <c r="M236" s="1248"/>
      <c r="N236" s="1248"/>
      <c r="O236" s="1248"/>
      <c r="P236" s="1244"/>
      <c r="Q236" s="1627"/>
      <c r="R236" s="863" t="s">
        <v>73</v>
      </c>
      <c r="S236" s="864">
        <v>1403</v>
      </c>
      <c r="T236" s="762" t="s">
        <v>19</v>
      </c>
      <c r="U236" s="766"/>
      <c r="V236" s="766"/>
      <c r="W236" s="766"/>
      <c r="X236" s="744"/>
      <c r="Y236" s="1627"/>
      <c r="Z236" s="863" t="s">
        <v>73</v>
      </c>
      <c r="AA236" s="864">
        <v>1403</v>
      </c>
      <c r="AB236" s="762" t="s">
        <v>19</v>
      </c>
      <c r="AC236" s="1090"/>
      <c r="AD236" s="1090"/>
      <c r="AE236" s="1090"/>
      <c r="AF236" s="1417"/>
    </row>
    <row r="237" spans="1:32" ht="15" customHeight="1">
      <c r="A237" s="1627"/>
      <c r="B237" s="803" t="s">
        <v>74</v>
      </c>
      <c r="C237" s="742">
        <v>1404</v>
      </c>
      <c r="D237" s="742" t="s">
        <v>19</v>
      </c>
      <c r="E237" s="743"/>
      <c r="F237" s="743"/>
      <c r="G237" s="743"/>
      <c r="H237" s="744"/>
      <c r="I237" s="1655"/>
      <c r="J237" s="1224" t="s">
        <v>74</v>
      </c>
      <c r="K237" s="809">
        <v>1404</v>
      </c>
      <c r="L237" s="809" t="s">
        <v>19</v>
      </c>
      <c r="M237" s="810"/>
      <c r="N237" s="810"/>
      <c r="O237" s="810"/>
      <c r="P237" s="1244"/>
      <c r="Q237" s="1627"/>
      <c r="R237" s="803" t="s">
        <v>74</v>
      </c>
      <c r="S237" s="742">
        <v>1404</v>
      </c>
      <c r="T237" s="742" t="s">
        <v>19</v>
      </c>
      <c r="U237" s="743"/>
      <c r="V237" s="743"/>
      <c r="W237" s="743"/>
      <c r="X237" s="744"/>
      <c r="Y237" s="1627"/>
      <c r="Z237" s="803" t="s">
        <v>74</v>
      </c>
      <c r="AA237" s="742">
        <v>1404</v>
      </c>
      <c r="AB237" s="742" t="s">
        <v>19</v>
      </c>
      <c r="AC237" s="1088"/>
      <c r="AD237" s="1088"/>
      <c r="AE237" s="1088"/>
      <c r="AF237" s="1417"/>
    </row>
    <row r="238" spans="1:32" ht="15" customHeight="1">
      <c r="A238" s="1624"/>
      <c r="B238" s="803" t="s">
        <v>54</v>
      </c>
      <c r="C238" s="742">
        <v>1405</v>
      </c>
      <c r="D238" s="742" t="s">
        <v>19</v>
      </c>
      <c r="E238" s="743"/>
      <c r="F238" s="743"/>
      <c r="G238" s="743"/>
      <c r="H238" s="744"/>
      <c r="I238" s="1652"/>
      <c r="J238" s="1224" t="s">
        <v>54</v>
      </c>
      <c r="K238" s="809">
        <v>1405</v>
      </c>
      <c r="L238" s="809" t="s">
        <v>19</v>
      </c>
      <c r="M238" s="810"/>
      <c r="N238" s="810"/>
      <c r="O238" s="810"/>
      <c r="P238" s="1244"/>
      <c r="Q238" s="1624"/>
      <c r="R238" s="803" t="s">
        <v>54</v>
      </c>
      <c r="S238" s="742">
        <v>1405</v>
      </c>
      <c r="T238" s="742" t="s">
        <v>19</v>
      </c>
      <c r="U238" s="743"/>
      <c r="V238" s="743"/>
      <c r="W238" s="743"/>
      <c r="X238" s="744"/>
      <c r="Y238" s="1624"/>
      <c r="Z238" s="803" t="s">
        <v>54</v>
      </c>
      <c r="AA238" s="742">
        <v>1405</v>
      </c>
      <c r="AB238" s="742" t="s">
        <v>19</v>
      </c>
      <c r="AC238" s="1088"/>
      <c r="AD238" s="1088"/>
      <c r="AE238" s="1088"/>
      <c r="AF238" s="1417"/>
    </row>
    <row r="239" spans="1:32" ht="19.5" customHeight="1">
      <c r="A239" s="1623">
        <v>8</v>
      </c>
      <c r="B239" s="1625" t="s">
        <v>20</v>
      </c>
      <c r="C239" s="807">
        <v>1410</v>
      </c>
      <c r="D239" s="798" t="s">
        <v>5</v>
      </c>
      <c r="E239" s="738"/>
      <c r="F239" s="738" t="s">
        <v>62</v>
      </c>
      <c r="G239" s="738"/>
      <c r="H239" s="744" t="s">
        <v>62</v>
      </c>
      <c r="I239" s="1651">
        <v>8</v>
      </c>
      <c r="J239" s="1653" t="s">
        <v>20</v>
      </c>
      <c r="K239" s="1226">
        <v>1410</v>
      </c>
      <c r="L239" s="6" t="s">
        <v>5</v>
      </c>
      <c r="M239" s="1173"/>
      <c r="N239" s="1173" t="s">
        <v>62</v>
      </c>
      <c r="O239" s="1173"/>
      <c r="P239" s="1244" t="s">
        <v>62</v>
      </c>
      <c r="Q239" s="1623">
        <v>8</v>
      </c>
      <c r="R239" s="1625" t="s">
        <v>20</v>
      </c>
      <c r="S239" s="807">
        <v>1410</v>
      </c>
      <c r="T239" s="798" t="s">
        <v>5</v>
      </c>
      <c r="U239" s="738"/>
      <c r="V239" s="738" t="s">
        <v>62</v>
      </c>
      <c r="W239" s="738"/>
      <c r="X239" s="744" t="s">
        <v>62</v>
      </c>
      <c r="Y239" s="1623">
        <v>8</v>
      </c>
      <c r="Z239" s="1625" t="s">
        <v>20</v>
      </c>
      <c r="AA239" s="807">
        <v>1410</v>
      </c>
      <c r="AB239" s="798" t="s">
        <v>5</v>
      </c>
      <c r="AC239" s="1387"/>
      <c r="AD239" s="1387" t="s">
        <v>62</v>
      </c>
      <c r="AE239" s="1387"/>
      <c r="AF239" s="1417" t="s">
        <v>62</v>
      </c>
    </row>
    <row r="240" spans="1:32" ht="19.5" customHeight="1">
      <c r="A240" s="1624"/>
      <c r="B240" s="1626"/>
      <c r="C240" s="793">
        <v>1411</v>
      </c>
      <c r="D240" s="742" t="s">
        <v>375</v>
      </c>
      <c r="E240" s="743"/>
      <c r="F240" s="743"/>
      <c r="G240" s="743"/>
      <c r="H240" s="744"/>
      <c r="I240" s="1652"/>
      <c r="J240" s="1654"/>
      <c r="K240" s="1215">
        <v>1411</v>
      </c>
      <c r="L240" s="809" t="s">
        <v>375</v>
      </c>
      <c r="M240" s="810"/>
      <c r="N240" s="810"/>
      <c r="O240" s="810"/>
      <c r="P240" s="1244"/>
      <c r="Q240" s="1624"/>
      <c r="R240" s="1626"/>
      <c r="S240" s="793">
        <v>1411</v>
      </c>
      <c r="T240" s="742" t="s">
        <v>375</v>
      </c>
      <c r="U240" s="743"/>
      <c r="V240" s="743"/>
      <c r="W240" s="743"/>
      <c r="X240" s="744"/>
      <c r="Y240" s="1624"/>
      <c r="Z240" s="1626"/>
      <c r="AA240" s="793">
        <v>1411</v>
      </c>
      <c r="AB240" s="742" t="s">
        <v>375</v>
      </c>
      <c r="AC240" s="1088"/>
      <c r="AD240" s="1088"/>
      <c r="AE240" s="1088"/>
      <c r="AF240" s="1417"/>
    </row>
    <row r="241" spans="1:32" ht="23.25" customHeight="1">
      <c r="A241" s="717">
        <v>9</v>
      </c>
      <c r="B241" s="741" t="s">
        <v>22</v>
      </c>
      <c r="C241" s="793">
        <v>1420</v>
      </c>
      <c r="D241" s="742" t="s">
        <v>5</v>
      </c>
      <c r="E241" s="743"/>
      <c r="F241" s="743"/>
      <c r="G241" s="743"/>
      <c r="H241" s="744"/>
      <c r="I241" s="1271">
        <v>9</v>
      </c>
      <c r="J241" s="1175" t="s">
        <v>22</v>
      </c>
      <c r="K241" s="1215">
        <v>1420</v>
      </c>
      <c r="L241" s="809" t="s">
        <v>5</v>
      </c>
      <c r="M241" s="810"/>
      <c r="N241" s="810"/>
      <c r="O241" s="810"/>
      <c r="P241" s="1244"/>
      <c r="Q241" s="717">
        <v>9</v>
      </c>
      <c r="R241" s="741" t="s">
        <v>22</v>
      </c>
      <c r="S241" s="793">
        <v>1420</v>
      </c>
      <c r="T241" s="742" t="s">
        <v>5</v>
      </c>
      <c r="U241" s="743"/>
      <c r="V241" s="743"/>
      <c r="W241" s="743"/>
      <c r="X241" s="744"/>
      <c r="Y241" s="717">
        <v>9</v>
      </c>
      <c r="Z241" s="741" t="s">
        <v>22</v>
      </c>
      <c r="AA241" s="793">
        <v>1420</v>
      </c>
      <c r="AB241" s="742" t="s">
        <v>5</v>
      </c>
      <c r="AC241" s="1088"/>
      <c r="AD241" s="1088"/>
      <c r="AE241" s="1088"/>
      <c r="AF241" s="1417"/>
    </row>
    <row r="242" spans="1:32" ht="20.25" customHeight="1">
      <c r="A242" s="795">
        <v>10</v>
      </c>
      <c r="B242" s="854" t="s">
        <v>376</v>
      </c>
      <c r="C242" s="793">
        <v>1430</v>
      </c>
      <c r="D242" s="742" t="s">
        <v>9</v>
      </c>
      <c r="E242" s="743" t="s">
        <v>62</v>
      </c>
      <c r="F242" s="743"/>
      <c r="G242" s="743" t="s">
        <v>62</v>
      </c>
      <c r="H242" s="744"/>
      <c r="I242" s="872">
        <v>10</v>
      </c>
      <c r="J242" s="1160" t="s">
        <v>376</v>
      </c>
      <c r="K242" s="1215">
        <v>1430</v>
      </c>
      <c r="L242" s="809" t="s">
        <v>9</v>
      </c>
      <c r="M242" s="810" t="s">
        <v>62</v>
      </c>
      <c r="N242" s="810"/>
      <c r="O242" s="810" t="s">
        <v>62</v>
      </c>
      <c r="P242" s="1244"/>
      <c r="Q242" s="795">
        <v>10</v>
      </c>
      <c r="R242" s="854" t="s">
        <v>376</v>
      </c>
      <c r="S242" s="793">
        <v>1430</v>
      </c>
      <c r="T242" s="742" t="s">
        <v>9</v>
      </c>
      <c r="U242" s="743" t="s">
        <v>62</v>
      </c>
      <c r="V242" s="743"/>
      <c r="W242" s="743" t="s">
        <v>62</v>
      </c>
      <c r="X242" s="744"/>
      <c r="Y242" s="795">
        <v>10</v>
      </c>
      <c r="Z242" s="854" t="s">
        <v>376</v>
      </c>
      <c r="AA242" s="793">
        <v>1430</v>
      </c>
      <c r="AB242" s="742" t="s">
        <v>9</v>
      </c>
      <c r="AC242" s="1088" t="s">
        <v>62</v>
      </c>
      <c r="AD242" s="1088"/>
      <c r="AE242" s="1088" t="s">
        <v>62</v>
      </c>
      <c r="AF242" s="1417"/>
    </row>
    <row r="243" spans="1:32" ht="17.25" customHeight="1">
      <c r="A243" s="777"/>
      <c r="B243" s="1141" t="s">
        <v>125</v>
      </c>
      <c r="C243" s="793">
        <v>1440</v>
      </c>
      <c r="D243" s="742" t="s">
        <v>9</v>
      </c>
      <c r="E243" s="816" t="s">
        <v>62</v>
      </c>
      <c r="F243" s="816"/>
      <c r="G243" s="816" t="s">
        <v>62</v>
      </c>
      <c r="H243" s="817"/>
      <c r="I243" s="896"/>
      <c r="J243" s="786" t="s">
        <v>125</v>
      </c>
      <c r="K243" s="1215">
        <v>1440</v>
      </c>
      <c r="L243" s="809" t="s">
        <v>9</v>
      </c>
      <c r="M243" s="1235" t="s">
        <v>62</v>
      </c>
      <c r="N243" s="1235"/>
      <c r="O243" s="1235" t="s">
        <v>62</v>
      </c>
      <c r="P243" s="1236"/>
      <c r="Q243" s="777"/>
      <c r="R243" s="786" t="s">
        <v>125</v>
      </c>
      <c r="S243" s="793">
        <v>1440</v>
      </c>
      <c r="T243" s="742" t="s">
        <v>9</v>
      </c>
      <c r="U243" s="816" t="s">
        <v>62</v>
      </c>
      <c r="V243" s="816"/>
      <c r="W243" s="816" t="s">
        <v>62</v>
      </c>
      <c r="X243" s="817"/>
      <c r="Y243" s="1374"/>
      <c r="Z243" s="1348" t="s">
        <v>125</v>
      </c>
      <c r="AA243" s="1372">
        <v>1440</v>
      </c>
      <c r="AB243" s="1343" t="s">
        <v>9</v>
      </c>
      <c r="AC243" s="1407" t="s">
        <v>62</v>
      </c>
      <c r="AD243" s="1407"/>
      <c r="AE243" s="1407" t="s">
        <v>62</v>
      </c>
      <c r="AF243" s="1408"/>
    </row>
    <row r="244" spans="1:32" ht="18.75" customHeight="1">
      <c r="A244" s="755"/>
      <c r="B244" s="836" t="s">
        <v>415</v>
      </c>
      <c r="C244" s="761">
        <v>1450</v>
      </c>
      <c r="D244" s="742" t="s">
        <v>9</v>
      </c>
      <c r="E244" s="743" t="s">
        <v>62</v>
      </c>
      <c r="F244" s="743"/>
      <c r="G244" s="743" t="s">
        <v>62</v>
      </c>
      <c r="H244" s="865"/>
      <c r="I244" s="866"/>
      <c r="J244" s="1246" t="s">
        <v>415</v>
      </c>
      <c r="K244" s="1190">
        <v>1450</v>
      </c>
      <c r="L244" s="809" t="s">
        <v>9</v>
      </c>
      <c r="M244" s="810" t="s">
        <v>62</v>
      </c>
      <c r="N244" s="810"/>
      <c r="O244" s="810" t="s">
        <v>62</v>
      </c>
      <c r="P244" s="1272"/>
      <c r="Q244" s="755"/>
      <c r="R244" s="836" t="s">
        <v>415</v>
      </c>
      <c r="S244" s="761">
        <v>1450</v>
      </c>
      <c r="T244" s="742" t="s">
        <v>9</v>
      </c>
      <c r="U244" s="743" t="s">
        <v>62</v>
      </c>
      <c r="V244" s="743"/>
      <c r="W244" s="743" t="s">
        <v>62</v>
      </c>
      <c r="X244" s="865"/>
      <c r="Y244" s="755"/>
      <c r="Z244" s="836" t="s">
        <v>415</v>
      </c>
      <c r="AA244" s="761">
        <v>1450</v>
      </c>
      <c r="AB244" s="742" t="s">
        <v>9</v>
      </c>
      <c r="AC244" s="1088" t="s">
        <v>62</v>
      </c>
      <c r="AD244" s="1088"/>
      <c r="AE244" s="1088" t="s">
        <v>62</v>
      </c>
      <c r="AF244" s="1430"/>
    </row>
    <row r="245" spans="1:32" ht="19.5" customHeight="1">
      <c r="A245" s="866"/>
      <c r="B245" s="751" t="s">
        <v>172</v>
      </c>
      <c r="C245" s="751"/>
      <c r="D245" s="751"/>
      <c r="E245" s="751"/>
      <c r="F245" s="751"/>
      <c r="G245" s="751"/>
      <c r="H245" s="867"/>
      <c r="I245" s="866"/>
      <c r="J245" s="751" t="s">
        <v>172</v>
      </c>
      <c r="K245" s="751"/>
      <c r="L245" s="751"/>
      <c r="M245" s="751"/>
      <c r="N245" s="751"/>
      <c r="O245" s="751"/>
      <c r="P245" s="867"/>
      <c r="Q245" s="866"/>
      <c r="R245" s="751" t="s">
        <v>172</v>
      </c>
      <c r="S245" s="751"/>
      <c r="T245" s="751"/>
      <c r="U245" s="751"/>
      <c r="V245" s="751"/>
      <c r="W245" s="751"/>
      <c r="X245" s="867"/>
      <c r="Y245" s="866"/>
      <c r="Z245" s="751" t="s">
        <v>172</v>
      </c>
      <c r="AA245" s="751"/>
      <c r="AB245" s="751"/>
      <c r="AC245" s="1431"/>
      <c r="AD245" s="1431"/>
      <c r="AE245" s="1431"/>
      <c r="AF245" s="1432"/>
    </row>
    <row r="246" spans="1:32" ht="19.5" customHeight="1">
      <c r="A246" s="740">
        <v>1</v>
      </c>
      <c r="B246" s="741" t="s">
        <v>234</v>
      </c>
      <c r="C246" s="737">
        <v>1460</v>
      </c>
      <c r="D246" s="737" t="s">
        <v>23</v>
      </c>
      <c r="E246" s="738"/>
      <c r="F246" s="738"/>
      <c r="G246" s="738"/>
      <c r="H246" s="739"/>
      <c r="I246" s="869">
        <v>1</v>
      </c>
      <c r="J246" s="1175" t="s">
        <v>234</v>
      </c>
      <c r="K246" s="1172">
        <v>1460</v>
      </c>
      <c r="L246" s="1172" t="s">
        <v>23</v>
      </c>
      <c r="M246" s="1173"/>
      <c r="N246" s="1173"/>
      <c r="O246" s="1173"/>
      <c r="P246" s="1243"/>
      <c r="Q246" s="740">
        <v>1</v>
      </c>
      <c r="R246" s="741" t="s">
        <v>234</v>
      </c>
      <c r="S246" s="737">
        <v>1460</v>
      </c>
      <c r="T246" s="737" t="s">
        <v>23</v>
      </c>
      <c r="U246" s="738"/>
      <c r="V246" s="738"/>
      <c r="W246" s="738"/>
      <c r="X246" s="739"/>
      <c r="Y246" s="740">
        <v>1</v>
      </c>
      <c r="Z246" s="741" t="s">
        <v>234</v>
      </c>
      <c r="AA246" s="737">
        <v>1460</v>
      </c>
      <c r="AB246" s="737" t="s">
        <v>23</v>
      </c>
      <c r="AC246" s="1387"/>
      <c r="AD246" s="1387"/>
      <c r="AE246" s="1387"/>
      <c r="AF246" s="1422"/>
    </row>
    <row r="247" spans="1:32" ht="19.5" customHeight="1">
      <c r="A247" s="734">
        <v>2</v>
      </c>
      <c r="B247" s="735" t="s">
        <v>24</v>
      </c>
      <c r="C247" s="737">
        <v>1470</v>
      </c>
      <c r="D247" s="737" t="s">
        <v>23</v>
      </c>
      <c r="E247" s="738"/>
      <c r="F247" s="738"/>
      <c r="G247" s="738"/>
      <c r="H247" s="739"/>
      <c r="I247" s="871">
        <v>2</v>
      </c>
      <c r="J247" s="1170" t="s">
        <v>24</v>
      </c>
      <c r="K247" s="1172">
        <v>1470</v>
      </c>
      <c r="L247" s="1172" t="s">
        <v>23</v>
      </c>
      <c r="M247" s="1173"/>
      <c r="N247" s="1173"/>
      <c r="O247" s="1173"/>
      <c r="P247" s="1243"/>
      <c r="Q247" s="734">
        <v>2</v>
      </c>
      <c r="R247" s="735" t="s">
        <v>24</v>
      </c>
      <c r="S247" s="737">
        <v>1470</v>
      </c>
      <c r="T247" s="737" t="s">
        <v>23</v>
      </c>
      <c r="U247" s="738"/>
      <c r="V247" s="738"/>
      <c r="W247" s="738"/>
      <c r="X247" s="739"/>
      <c r="Y247" s="734">
        <v>2</v>
      </c>
      <c r="Z247" s="735" t="s">
        <v>24</v>
      </c>
      <c r="AA247" s="737">
        <v>1470</v>
      </c>
      <c r="AB247" s="737" t="s">
        <v>23</v>
      </c>
      <c r="AC247" s="1387"/>
      <c r="AD247" s="1387"/>
      <c r="AE247" s="1387"/>
      <c r="AF247" s="1422"/>
    </row>
    <row r="248" spans="1:32" ht="30.75" customHeight="1">
      <c r="A248" s="759">
        <v>3</v>
      </c>
      <c r="B248" s="808" t="s">
        <v>416</v>
      </c>
      <c r="C248" s="737">
        <v>1480</v>
      </c>
      <c r="D248" s="737" t="s">
        <v>23</v>
      </c>
      <c r="E248" s="743"/>
      <c r="F248" s="743"/>
      <c r="G248" s="743"/>
      <c r="H248" s="744"/>
      <c r="I248" s="1187">
        <v>3</v>
      </c>
      <c r="J248" s="1228" t="s">
        <v>416</v>
      </c>
      <c r="K248" s="1172">
        <v>1480</v>
      </c>
      <c r="L248" s="1172" t="s">
        <v>23</v>
      </c>
      <c r="M248" s="810"/>
      <c r="N248" s="810"/>
      <c r="O248" s="810"/>
      <c r="P248" s="1244"/>
      <c r="Q248" s="759">
        <v>3</v>
      </c>
      <c r="R248" s="808" t="s">
        <v>416</v>
      </c>
      <c r="S248" s="737">
        <v>1480</v>
      </c>
      <c r="T248" s="737" t="s">
        <v>23</v>
      </c>
      <c r="U248" s="743"/>
      <c r="V248" s="743"/>
      <c r="W248" s="743"/>
      <c r="X248" s="744"/>
      <c r="Y248" s="759">
        <v>3</v>
      </c>
      <c r="Z248" s="808" t="s">
        <v>416</v>
      </c>
      <c r="AA248" s="737">
        <v>1480</v>
      </c>
      <c r="AB248" s="737" t="s">
        <v>23</v>
      </c>
      <c r="AC248" s="1088"/>
      <c r="AD248" s="1088"/>
      <c r="AE248" s="1088"/>
      <c r="AF248" s="1417"/>
    </row>
    <row r="249" spans="1:32" ht="18" customHeight="1">
      <c r="A249" s="740">
        <v>4</v>
      </c>
      <c r="B249" s="741" t="s">
        <v>379</v>
      </c>
      <c r="C249" s="737">
        <v>1490</v>
      </c>
      <c r="D249" s="742" t="s">
        <v>5</v>
      </c>
      <c r="E249" s="743"/>
      <c r="F249" s="743"/>
      <c r="G249" s="743"/>
      <c r="H249" s="744"/>
      <c r="I249" s="869">
        <v>4</v>
      </c>
      <c r="J249" s="1175" t="s">
        <v>379</v>
      </c>
      <c r="K249" s="1172">
        <v>1490</v>
      </c>
      <c r="L249" s="809" t="s">
        <v>5</v>
      </c>
      <c r="M249" s="810"/>
      <c r="N249" s="810"/>
      <c r="O249" s="810"/>
      <c r="P249" s="1244"/>
      <c r="Q249" s="740">
        <v>4</v>
      </c>
      <c r="R249" s="741" t="s">
        <v>379</v>
      </c>
      <c r="S249" s="737">
        <v>1490</v>
      </c>
      <c r="T249" s="742" t="s">
        <v>5</v>
      </c>
      <c r="U249" s="743"/>
      <c r="V249" s="743"/>
      <c r="W249" s="743"/>
      <c r="X249" s="744"/>
      <c r="Y249" s="740">
        <v>4</v>
      </c>
      <c r="Z249" s="741" t="s">
        <v>379</v>
      </c>
      <c r="AA249" s="737">
        <v>1490</v>
      </c>
      <c r="AB249" s="742" t="s">
        <v>5</v>
      </c>
      <c r="AC249" s="1088"/>
      <c r="AD249" s="1088"/>
      <c r="AE249" s="1088"/>
      <c r="AF249" s="1417"/>
    </row>
    <row r="250" spans="1:32" ht="19.5" customHeight="1">
      <c r="A250" s="740">
        <v>5</v>
      </c>
      <c r="B250" s="741" t="s">
        <v>381</v>
      </c>
      <c r="C250" s="737">
        <v>1500</v>
      </c>
      <c r="D250" s="742" t="s">
        <v>9</v>
      </c>
      <c r="E250" s="743" t="s">
        <v>62</v>
      </c>
      <c r="F250" s="743"/>
      <c r="G250" s="743" t="s">
        <v>62</v>
      </c>
      <c r="H250" s="744"/>
      <c r="I250" s="869">
        <v>5</v>
      </c>
      <c r="J250" s="1175" t="s">
        <v>381</v>
      </c>
      <c r="K250" s="1172">
        <v>1500</v>
      </c>
      <c r="L250" s="809" t="s">
        <v>9</v>
      </c>
      <c r="M250" s="810" t="s">
        <v>62</v>
      </c>
      <c r="N250" s="810"/>
      <c r="O250" s="810" t="s">
        <v>62</v>
      </c>
      <c r="P250" s="1244"/>
      <c r="Q250" s="740">
        <v>5</v>
      </c>
      <c r="R250" s="741" t="s">
        <v>381</v>
      </c>
      <c r="S250" s="737">
        <v>1500</v>
      </c>
      <c r="T250" s="742" t="s">
        <v>9</v>
      </c>
      <c r="U250" s="743" t="s">
        <v>62</v>
      </c>
      <c r="V250" s="743"/>
      <c r="W250" s="743" t="s">
        <v>62</v>
      </c>
      <c r="X250" s="744"/>
      <c r="Y250" s="740">
        <v>5</v>
      </c>
      <c r="Z250" s="741" t="s">
        <v>381</v>
      </c>
      <c r="AA250" s="737">
        <v>1500</v>
      </c>
      <c r="AB250" s="742" t="s">
        <v>9</v>
      </c>
      <c r="AC250" s="1088" t="s">
        <v>62</v>
      </c>
      <c r="AD250" s="1088"/>
      <c r="AE250" s="1088" t="s">
        <v>62</v>
      </c>
      <c r="AF250" s="1417"/>
    </row>
    <row r="251" spans="1:32" ht="18" customHeight="1">
      <c r="A251" s="740">
        <v>6</v>
      </c>
      <c r="B251" s="741" t="s">
        <v>242</v>
      </c>
      <c r="C251" s="737">
        <v>1510</v>
      </c>
      <c r="D251" s="742" t="s">
        <v>9</v>
      </c>
      <c r="E251" s="743" t="s">
        <v>62</v>
      </c>
      <c r="F251" s="743"/>
      <c r="G251" s="743" t="s">
        <v>62</v>
      </c>
      <c r="H251" s="744"/>
      <c r="I251" s="869">
        <v>6</v>
      </c>
      <c r="J251" s="1175" t="s">
        <v>242</v>
      </c>
      <c r="K251" s="1172">
        <v>1510</v>
      </c>
      <c r="L251" s="809" t="s">
        <v>9</v>
      </c>
      <c r="M251" s="810" t="s">
        <v>62</v>
      </c>
      <c r="N251" s="810"/>
      <c r="O251" s="810" t="s">
        <v>62</v>
      </c>
      <c r="P251" s="1244"/>
      <c r="Q251" s="740">
        <v>6</v>
      </c>
      <c r="R251" s="741" t="s">
        <v>242</v>
      </c>
      <c r="S251" s="737">
        <v>1510</v>
      </c>
      <c r="T251" s="742" t="s">
        <v>9</v>
      </c>
      <c r="U251" s="743" t="s">
        <v>62</v>
      </c>
      <c r="V251" s="743"/>
      <c r="W251" s="743" t="s">
        <v>62</v>
      </c>
      <c r="X251" s="744"/>
      <c r="Y251" s="740">
        <v>6</v>
      </c>
      <c r="Z251" s="741" t="s">
        <v>242</v>
      </c>
      <c r="AA251" s="737">
        <v>1510</v>
      </c>
      <c r="AB251" s="742" t="s">
        <v>9</v>
      </c>
      <c r="AC251" s="1088" t="s">
        <v>62</v>
      </c>
      <c r="AD251" s="1088"/>
      <c r="AE251" s="1088" t="s">
        <v>62</v>
      </c>
      <c r="AF251" s="1417"/>
    </row>
    <row r="252" spans="1:32" ht="18" customHeight="1">
      <c r="A252" s="740">
        <v>7</v>
      </c>
      <c r="B252" s="741" t="s">
        <v>241</v>
      </c>
      <c r="C252" s="737">
        <v>1520</v>
      </c>
      <c r="D252" s="742" t="s">
        <v>86</v>
      </c>
      <c r="E252" s="743"/>
      <c r="F252" s="743"/>
      <c r="G252" s="743"/>
      <c r="H252" s="744"/>
      <c r="I252" s="869">
        <v>7</v>
      </c>
      <c r="J252" s="1175" t="s">
        <v>241</v>
      </c>
      <c r="K252" s="1172">
        <v>1520</v>
      </c>
      <c r="L252" s="809" t="s">
        <v>86</v>
      </c>
      <c r="M252" s="810"/>
      <c r="N252" s="810"/>
      <c r="O252" s="810"/>
      <c r="P252" s="1244"/>
      <c r="Q252" s="740">
        <v>7</v>
      </c>
      <c r="R252" s="741" t="s">
        <v>241</v>
      </c>
      <c r="S252" s="737">
        <v>1520</v>
      </c>
      <c r="T252" s="742" t="s">
        <v>86</v>
      </c>
      <c r="U252" s="743"/>
      <c r="V252" s="743"/>
      <c r="W252" s="743"/>
      <c r="X252" s="744"/>
      <c r="Y252" s="740">
        <v>7</v>
      </c>
      <c r="Z252" s="741" t="s">
        <v>241</v>
      </c>
      <c r="AA252" s="737">
        <v>1520</v>
      </c>
      <c r="AB252" s="742" t="s">
        <v>86</v>
      </c>
      <c r="AC252" s="1088"/>
      <c r="AD252" s="1088"/>
      <c r="AE252" s="1088"/>
      <c r="AF252" s="1417"/>
    </row>
    <row r="253" spans="1:32" ht="19.5" customHeight="1">
      <c r="A253" s="734">
        <v>8</v>
      </c>
      <c r="B253" s="735" t="s">
        <v>26</v>
      </c>
      <c r="C253" s="737">
        <v>1530</v>
      </c>
      <c r="D253" s="742" t="s">
        <v>9</v>
      </c>
      <c r="E253" s="743" t="s">
        <v>62</v>
      </c>
      <c r="F253" s="743"/>
      <c r="G253" s="743" t="s">
        <v>62</v>
      </c>
      <c r="H253" s="744"/>
      <c r="I253" s="871">
        <v>8</v>
      </c>
      <c r="J253" s="1170" t="s">
        <v>26</v>
      </c>
      <c r="K253" s="1172">
        <v>1530</v>
      </c>
      <c r="L253" s="809" t="s">
        <v>9</v>
      </c>
      <c r="M253" s="810" t="s">
        <v>62</v>
      </c>
      <c r="N253" s="810"/>
      <c r="O253" s="810" t="s">
        <v>62</v>
      </c>
      <c r="P253" s="1244"/>
      <c r="Q253" s="734">
        <v>8</v>
      </c>
      <c r="R253" s="735" t="s">
        <v>26</v>
      </c>
      <c r="S253" s="737">
        <v>1530</v>
      </c>
      <c r="T253" s="742" t="s">
        <v>9</v>
      </c>
      <c r="U253" s="743" t="s">
        <v>62</v>
      </c>
      <c r="V253" s="743"/>
      <c r="W253" s="743" t="s">
        <v>62</v>
      </c>
      <c r="X253" s="744"/>
      <c r="Y253" s="734">
        <v>8</v>
      </c>
      <c r="Z253" s="735" t="s">
        <v>26</v>
      </c>
      <c r="AA253" s="737">
        <v>1530</v>
      </c>
      <c r="AB253" s="742" t="s">
        <v>9</v>
      </c>
      <c r="AC253" s="1088" t="s">
        <v>62</v>
      </c>
      <c r="AD253" s="1088"/>
      <c r="AE253" s="1088" t="s">
        <v>62</v>
      </c>
      <c r="AF253" s="1417"/>
    </row>
    <row r="254" spans="1:32" ht="18" customHeight="1">
      <c r="A254" s="740">
        <v>9</v>
      </c>
      <c r="B254" s="741" t="s">
        <v>237</v>
      </c>
      <c r="C254" s="737">
        <v>1540</v>
      </c>
      <c r="D254" s="742" t="s">
        <v>9</v>
      </c>
      <c r="E254" s="743" t="s">
        <v>62</v>
      </c>
      <c r="F254" s="743"/>
      <c r="G254" s="743" t="s">
        <v>62</v>
      </c>
      <c r="H254" s="744"/>
      <c r="I254" s="869">
        <v>9</v>
      </c>
      <c r="J254" s="1175" t="s">
        <v>237</v>
      </c>
      <c r="K254" s="1172">
        <v>1540</v>
      </c>
      <c r="L254" s="809" t="s">
        <v>9</v>
      </c>
      <c r="M254" s="810" t="s">
        <v>62</v>
      </c>
      <c r="N254" s="810"/>
      <c r="O254" s="810" t="s">
        <v>62</v>
      </c>
      <c r="P254" s="1244"/>
      <c r="Q254" s="740">
        <v>9</v>
      </c>
      <c r="R254" s="741" t="s">
        <v>237</v>
      </c>
      <c r="S254" s="737">
        <v>1540</v>
      </c>
      <c r="T254" s="742" t="s">
        <v>9</v>
      </c>
      <c r="U254" s="743" t="s">
        <v>62</v>
      </c>
      <c r="V254" s="743"/>
      <c r="W254" s="743" t="s">
        <v>62</v>
      </c>
      <c r="X254" s="744"/>
      <c r="Y254" s="740">
        <v>9</v>
      </c>
      <c r="Z254" s="741" t="s">
        <v>237</v>
      </c>
      <c r="AA254" s="737">
        <v>1540</v>
      </c>
      <c r="AB254" s="742" t="s">
        <v>9</v>
      </c>
      <c r="AC254" s="1088" t="s">
        <v>62</v>
      </c>
      <c r="AD254" s="1088"/>
      <c r="AE254" s="1088" t="s">
        <v>62</v>
      </c>
      <c r="AF254" s="1417"/>
    </row>
    <row r="255" spans="1:32" ht="18" customHeight="1">
      <c r="A255" s="740">
        <v>10</v>
      </c>
      <c r="B255" s="741" t="s">
        <v>154</v>
      </c>
      <c r="C255" s="737">
        <v>1550</v>
      </c>
      <c r="D255" s="742" t="s">
        <v>9</v>
      </c>
      <c r="E255" s="743" t="s">
        <v>62</v>
      </c>
      <c r="F255" s="743"/>
      <c r="G255" s="743" t="s">
        <v>62</v>
      </c>
      <c r="H255" s="744"/>
      <c r="I255" s="869">
        <v>10</v>
      </c>
      <c r="J255" s="1175" t="s">
        <v>154</v>
      </c>
      <c r="K255" s="1172">
        <v>1550</v>
      </c>
      <c r="L255" s="809" t="s">
        <v>9</v>
      </c>
      <c r="M255" s="810" t="s">
        <v>62</v>
      </c>
      <c r="N255" s="810"/>
      <c r="O255" s="810" t="s">
        <v>62</v>
      </c>
      <c r="P255" s="1244"/>
      <c r="Q255" s="740">
        <v>10</v>
      </c>
      <c r="R255" s="741" t="s">
        <v>154</v>
      </c>
      <c r="S255" s="737">
        <v>1550</v>
      </c>
      <c r="T255" s="742" t="s">
        <v>9</v>
      </c>
      <c r="U255" s="743" t="s">
        <v>62</v>
      </c>
      <c r="V255" s="743"/>
      <c r="W255" s="743" t="s">
        <v>62</v>
      </c>
      <c r="X255" s="744"/>
      <c r="Y255" s="740">
        <v>10</v>
      </c>
      <c r="Z255" s="741" t="s">
        <v>154</v>
      </c>
      <c r="AA255" s="737">
        <v>1550</v>
      </c>
      <c r="AB255" s="742" t="s">
        <v>9</v>
      </c>
      <c r="AC255" s="1088" t="s">
        <v>62</v>
      </c>
      <c r="AD255" s="1088"/>
      <c r="AE255" s="1088" t="s">
        <v>62</v>
      </c>
      <c r="AF255" s="1417"/>
    </row>
    <row r="256" spans="1:32" ht="16.5" customHeight="1">
      <c r="A256" s="795">
        <v>11</v>
      </c>
      <c r="B256" s="745" t="s">
        <v>376</v>
      </c>
      <c r="C256" s="737">
        <v>1560</v>
      </c>
      <c r="D256" s="762" t="s">
        <v>9</v>
      </c>
      <c r="E256" s="766" t="s">
        <v>62</v>
      </c>
      <c r="F256" s="766"/>
      <c r="G256" s="766" t="s">
        <v>62</v>
      </c>
      <c r="H256" s="744"/>
      <c r="I256" s="872">
        <v>11</v>
      </c>
      <c r="J256" s="1176" t="s">
        <v>376</v>
      </c>
      <c r="K256" s="1172">
        <v>1560</v>
      </c>
      <c r="L256" s="1193" t="s">
        <v>9</v>
      </c>
      <c r="M256" s="1248" t="s">
        <v>62</v>
      </c>
      <c r="N256" s="1248"/>
      <c r="O256" s="1248" t="s">
        <v>62</v>
      </c>
      <c r="P256" s="1244"/>
      <c r="Q256" s="795">
        <v>11</v>
      </c>
      <c r="R256" s="745" t="s">
        <v>376</v>
      </c>
      <c r="S256" s="737">
        <v>1560</v>
      </c>
      <c r="T256" s="762" t="s">
        <v>9</v>
      </c>
      <c r="U256" s="766" t="s">
        <v>62</v>
      </c>
      <c r="V256" s="766"/>
      <c r="W256" s="766" t="s">
        <v>62</v>
      </c>
      <c r="X256" s="744"/>
      <c r="Y256" s="795">
        <v>11</v>
      </c>
      <c r="Z256" s="745" t="s">
        <v>376</v>
      </c>
      <c r="AA256" s="737">
        <v>1560</v>
      </c>
      <c r="AB256" s="762" t="s">
        <v>9</v>
      </c>
      <c r="AC256" s="1090" t="s">
        <v>62</v>
      </c>
      <c r="AD256" s="1090"/>
      <c r="AE256" s="1090" t="s">
        <v>62</v>
      </c>
      <c r="AF256" s="1417"/>
    </row>
    <row r="257" spans="1:32" ht="18" customHeight="1">
      <c r="A257" s="866"/>
      <c r="B257" s="1141" t="s">
        <v>126</v>
      </c>
      <c r="C257" s="737">
        <v>1570</v>
      </c>
      <c r="D257" s="762" t="s">
        <v>9</v>
      </c>
      <c r="E257" s="752" t="s">
        <v>62</v>
      </c>
      <c r="F257" s="752"/>
      <c r="G257" s="752" t="s">
        <v>62</v>
      </c>
      <c r="H257" s="753"/>
      <c r="I257" s="866"/>
      <c r="J257" s="786" t="s">
        <v>126</v>
      </c>
      <c r="K257" s="1172">
        <v>1570</v>
      </c>
      <c r="L257" s="1193" t="s">
        <v>9</v>
      </c>
      <c r="M257" s="1183" t="s">
        <v>62</v>
      </c>
      <c r="N257" s="1183"/>
      <c r="O257" s="1183" t="s">
        <v>62</v>
      </c>
      <c r="P257" s="1245"/>
      <c r="Q257" s="866"/>
      <c r="R257" s="786" t="s">
        <v>126</v>
      </c>
      <c r="S257" s="737">
        <v>1570</v>
      </c>
      <c r="T257" s="762" t="s">
        <v>9</v>
      </c>
      <c r="U257" s="752" t="s">
        <v>62</v>
      </c>
      <c r="V257" s="752"/>
      <c r="W257" s="752" t="s">
        <v>62</v>
      </c>
      <c r="X257" s="753"/>
      <c r="Y257" s="1375"/>
      <c r="Z257" s="1348" t="s">
        <v>126</v>
      </c>
      <c r="AA257" s="1358">
        <v>1570</v>
      </c>
      <c r="AB257" s="1350" t="s">
        <v>9</v>
      </c>
      <c r="AC257" s="1089" t="s">
        <v>62</v>
      </c>
      <c r="AD257" s="1089"/>
      <c r="AE257" s="1089" t="s">
        <v>62</v>
      </c>
      <c r="AF257" s="1418"/>
    </row>
    <row r="258" spans="1:32" ht="16.5" customHeight="1">
      <c r="A258" s="866"/>
      <c r="B258" s="751" t="s">
        <v>417</v>
      </c>
      <c r="C258" s="751"/>
      <c r="D258" s="751"/>
      <c r="E258" s="751"/>
      <c r="F258" s="751"/>
      <c r="G258" s="751"/>
      <c r="H258" s="867"/>
      <c r="I258" s="866"/>
      <c r="J258" s="751" t="s">
        <v>417</v>
      </c>
      <c r="K258" s="751"/>
      <c r="L258" s="751"/>
      <c r="M258" s="751"/>
      <c r="N258" s="751"/>
      <c r="O258" s="751"/>
      <c r="P258" s="867"/>
      <c r="Q258" s="866"/>
      <c r="R258" s="751" t="s">
        <v>417</v>
      </c>
      <c r="S258" s="751"/>
      <c r="T258" s="751"/>
      <c r="U258" s="751"/>
      <c r="V258" s="751"/>
      <c r="W258" s="751"/>
      <c r="X258" s="867"/>
      <c r="Y258" s="866"/>
      <c r="Z258" s="751" t="s">
        <v>417</v>
      </c>
      <c r="AA258" s="751"/>
      <c r="AB258" s="751"/>
      <c r="AC258" s="1431"/>
      <c r="AD258" s="1431"/>
      <c r="AE258" s="1431"/>
      <c r="AF258" s="1432"/>
    </row>
    <row r="259" spans="1:32" ht="16.5" customHeight="1">
      <c r="A259" s="734">
        <v>1</v>
      </c>
      <c r="B259" s="735" t="s">
        <v>28</v>
      </c>
      <c r="C259" s="737">
        <v>1580</v>
      </c>
      <c r="D259" s="737" t="s">
        <v>5</v>
      </c>
      <c r="E259" s="738"/>
      <c r="F259" s="738"/>
      <c r="G259" s="738"/>
      <c r="H259" s="739"/>
      <c r="I259" s="871">
        <v>1</v>
      </c>
      <c r="J259" s="1170" t="s">
        <v>28</v>
      </c>
      <c r="K259" s="1172">
        <v>1580</v>
      </c>
      <c r="L259" s="1172" t="s">
        <v>5</v>
      </c>
      <c r="M259" s="1173"/>
      <c r="N259" s="1173"/>
      <c r="O259" s="1173"/>
      <c r="P259" s="1243"/>
      <c r="Q259" s="734">
        <v>1</v>
      </c>
      <c r="R259" s="735" t="s">
        <v>28</v>
      </c>
      <c r="S259" s="737">
        <v>1580</v>
      </c>
      <c r="T259" s="737" t="s">
        <v>5</v>
      </c>
      <c r="U259" s="738"/>
      <c r="V259" s="738"/>
      <c r="W259" s="738"/>
      <c r="X259" s="739"/>
      <c r="Y259" s="734">
        <v>1</v>
      </c>
      <c r="Z259" s="735" t="s">
        <v>28</v>
      </c>
      <c r="AA259" s="737">
        <v>1580</v>
      </c>
      <c r="AB259" s="737" t="s">
        <v>5</v>
      </c>
      <c r="AC259" s="1387"/>
      <c r="AD259" s="1387"/>
      <c r="AE259" s="1387"/>
      <c r="AF259" s="1422"/>
    </row>
    <row r="260" spans="1:32" ht="14.25" customHeight="1">
      <c r="A260" s="795">
        <v>2</v>
      </c>
      <c r="B260" s="741" t="s">
        <v>418</v>
      </c>
      <c r="C260" s="742">
        <v>1590</v>
      </c>
      <c r="D260" s="742" t="s">
        <v>9</v>
      </c>
      <c r="E260" s="743" t="s">
        <v>62</v>
      </c>
      <c r="F260" s="743"/>
      <c r="G260" s="743" t="s">
        <v>62</v>
      </c>
      <c r="H260" s="739"/>
      <c r="I260" s="872">
        <v>2</v>
      </c>
      <c r="J260" s="1175" t="s">
        <v>418</v>
      </c>
      <c r="K260" s="809">
        <v>1590</v>
      </c>
      <c r="L260" s="809" t="s">
        <v>9</v>
      </c>
      <c r="M260" s="810" t="s">
        <v>62</v>
      </c>
      <c r="N260" s="810"/>
      <c r="O260" s="810" t="s">
        <v>62</v>
      </c>
      <c r="P260" s="1243"/>
      <c r="Q260" s="795">
        <v>2</v>
      </c>
      <c r="R260" s="741" t="s">
        <v>418</v>
      </c>
      <c r="S260" s="742">
        <v>1590</v>
      </c>
      <c r="T260" s="742" t="s">
        <v>9</v>
      </c>
      <c r="U260" s="743" t="s">
        <v>62</v>
      </c>
      <c r="V260" s="743"/>
      <c r="W260" s="743" t="s">
        <v>62</v>
      </c>
      <c r="X260" s="739"/>
      <c r="Y260" s="795">
        <v>2</v>
      </c>
      <c r="Z260" s="741" t="s">
        <v>418</v>
      </c>
      <c r="AA260" s="742">
        <v>1590</v>
      </c>
      <c r="AB260" s="742" t="s">
        <v>9</v>
      </c>
      <c r="AC260" s="1088" t="s">
        <v>62</v>
      </c>
      <c r="AD260" s="1088"/>
      <c r="AE260" s="1088" t="s">
        <v>62</v>
      </c>
      <c r="AF260" s="1422"/>
    </row>
    <row r="261" spans="1:32" ht="18" customHeight="1">
      <c r="A261" s="1623">
        <v>3</v>
      </c>
      <c r="B261" s="796" t="s">
        <v>90</v>
      </c>
      <c r="C261" s="742">
        <v>1600</v>
      </c>
      <c r="D261" s="742" t="s">
        <v>5</v>
      </c>
      <c r="E261" s="743"/>
      <c r="F261" s="743"/>
      <c r="G261" s="743"/>
      <c r="H261" s="739"/>
      <c r="I261" s="1651">
        <v>3</v>
      </c>
      <c r="J261" s="1217" t="s">
        <v>90</v>
      </c>
      <c r="K261" s="809">
        <v>1600</v>
      </c>
      <c r="L261" s="809" t="s">
        <v>5</v>
      </c>
      <c r="M261" s="810"/>
      <c r="N261" s="810"/>
      <c r="O261" s="810"/>
      <c r="P261" s="1243"/>
      <c r="Q261" s="1623">
        <v>3</v>
      </c>
      <c r="R261" s="796" t="s">
        <v>90</v>
      </c>
      <c r="S261" s="742">
        <v>1600</v>
      </c>
      <c r="T261" s="742" t="s">
        <v>5</v>
      </c>
      <c r="U261" s="743"/>
      <c r="V261" s="743"/>
      <c r="W261" s="743"/>
      <c r="X261" s="739"/>
      <c r="Y261" s="1623">
        <v>3</v>
      </c>
      <c r="Z261" s="796" t="s">
        <v>90</v>
      </c>
      <c r="AA261" s="742">
        <v>1600</v>
      </c>
      <c r="AB261" s="742" t="s">
        <v>5</v>
      </c>
      <c r="AC261" s="1088"/>
      <c r="AD261" s="1088"/>
      <c r="AE261" s="1088"/>
      <c r="AF261" s="1422"/>
    </row>
    <row r="262" spans="1:32" ht="14.25" customHeight="1">
      <c r="A262" s="1627"/>
      <c r="B262" s="820" t="s">
        <v>91</v>
      </c>
      <c r="C262" s="742">
        <v>1601</v>
      </c>
      <c r="D262" s="742" t="s">
        <v>5</v>
      </c>
      <c r="E262" s="743"/>
      <c r="F262" s="743"/>
      <c r="G262" s="743"/>
      <c r="H262" s="739"/>
      <c r="I262" s="1655"/>
      <c r="J262" s="1238" t="s">
        <v>91</v>
      </c>
      <c r="K262" s="809">
        <v>1601</v>
      </c>
      <c r="L262" s="809" t="s">
        <v>5</v>
      </c>
      <c r="M262" s="810"/>
      <c r="N262" s="810"/>
      <c r="O262" s="810"/>
      <c r="P262" s="1243"/>
      <c r="Q262" s="1627"/>
      <c r="R262" s="820" t="s">
        <v>91</v>
      </c>
      <c r="S262" s="742">
        <v>1601</v>
      </c>
      <c r="T262" s="742" t="s">
        <v>5</v>
      </c>
      <c r="U262" s="743"/>
      <c r="V262" s="743"/>
      <c r="W262" s="743"/>
      <c r="X262" s="739"/>
      <c r="Y262" s="1627"/>
      <c r="Z262" s="820" t="s">
        <v>91</v>
      </c>
      <c r="AA262" s="742">
        <v>1601</v>
      </c>
      <c r="AB262" s="742" t="s">
        <v>5</v>
      </c>
      <c r="AC262" s="1088"/>
      <c r="AD262" s="1088"/>
      <c r="AE262" s="1088"/>
      <c r="AF262" s="1422"/>
    </row>
    <row r="263" spans="1:32" ht="14.25" customHeight="1">
      <c r="A263" s="1624"/>
      <c r="B263" s="820" t="s">
        <v>92</v>
      </c>
      <c r="C263" s="742">
        <v>1602</v>
      </c>
      <c r="D263" s="742" t="s">
        <v>5</v>
      </c>
      <c r="E263" s="743"/>
      <c r="F263" s="743"/>
      <c r="G263" s="743"/>
      <c r="H263" s="739"/>
      <c r="I263" s="1652"/>
      <c r="J263" s="1238" t="s">
        <v>92</v>
      </c>
      <c r="K263" s="809">
        <v>1602</v>
      </c>
      <c r="L263" s="809" t="s">
        <v>5</v>
      </c>
      <c r="M263" s="810"/>
      <c r="N263" s="810"/>
      <c r="O263" s="810"/>
      <c r="P263" s="1243"/>
      <c r="Q263" s="1624"/>
      <c r="R263" s="820" t="s">
        <v>92</v>
      </c>
      <c r="S263" s="742">
        <v>1602</v>
      </c>
      <c r="T263" s="742" t="s">
        <v>5</v>
      </c>
      <c r="U263" s="743"/>
      <c r="V263" s="743"/>
      <c r="W263" s="743"/>
      <c r="X263" s="739"/>
      <c r="Y263" s="1624"/>
      <c r="Z263" s="820" t="s">
        <v>92</v>
      </c>
      <c r="AA263" s="742">
        <v>1602</v>
      </c>
      <c r="AB263" s="742" t="s">
        <v>5</v>
      </c>
      <c r="AC263" s="1088"/>
      <c r="AD263" s="1088"/>
      <c r="AE263" s="1088"/>
      <c r="AF263" s="1422"/>
    </row>
    <row r="264" spans="1:32" ht="14.25" customHeight="1">
      <c r="A264" s="740">
        <v>4</v>
      </c>
      <c r="B264" s="814" t="s">
        <v>384</v>
      </c>
      <c r="C264" s="737">
        <v>1610</v>
      </c>
      <c r="D264" s="737" t="s">
        <v>19</v>
      </c>
      <c r="E264" s="738"/>
      <c r="F264" s="743"/>
      <c r="G264" s="743"/>
      <c r="H264" s="739"/>
      <c r="I264" s="869">
        <v>4</v>
      </c>
      <c r="J264" s="1213" t="s">
        <v>384</v>
      </c>
      <c r="K264" s="1172">
        <v>1610</v>
      </c>
      <c r="L264" s="1172" t="s">
        <v>19</v>
      </c>
      <c r="M264" s="1173"/>
      <c r="N264" s="810"/>
      <c r="O264" s="810"/>
      <c r="P264" s="1243"/>
      <c r="Q264" s="740">
        <v>4</v>
      </c>
      <c r="R264" s="814" t="s">
        <v>384</v>
      </c>
      <c r="S264" s="737">
        <v>1610</v>
      </c>
      <c r="T264" s="737" t="s">
        <v>19</v>
      </c>
      <c r="U264" s="738"/>
      <c r="V264" s="743"/>
      <c r="W264" s="743"/>
      <c r="X264" s="739"/>
      <c r="Y264" s="740">
        <v>4</v>
      </c>
      <c r="Z264" s="814" t="s">
        <v>384</v>
      </c>
      <c r="AA264" s="737">
        <v>1610</v>
      </c>
      <c r="AB264" s="737" t="s">
        <v>19</v>
      </c>
      <c r="AC264" s="1387"/>
      <c r="AD264" s="1088"/>
      <c r="AE264" s="1088"/>
      <c r="AF264" s="1422"/>
    </row>
    <row r="265" spans="1:32" ht="14.25" customHeight="1">
      <c r="A265" s="740">
        <v>5</v>
      </c>
      <c r="B265" s="814" t="s">
        <v>385</v>
      </c>
      <c r="C265" s="737">
        <v>1620</v>
      </c>
      <c r="D265" s="737" t="s">
        <v>30</v>
      </c>
      <c r="E265" s="738"/>
      <c r="F265" s="743"/>
      <c r="G265" s="743"/>
      <c r="H265" s="739"/>
      <c r="I265" s="869">
        <v>5</v>
      </c>
      <c r="J265" s="1213" t="s">
        <v>385</v>
      </c>
      <c r="K265" s="1172">
        <v>1620</v>
      </c>
      <c r="L265" s="1172" t="s">
        <v>30</v>
      </c>
      <c r="M265" s="1173"/>
      <c r="N265" s="810"/>
      <c r="O265" s="810"/>
      <c r="P265" s="1243"/>
      <c r="Q265" s="740">
        <v>5</v>
      </c>
      <c r="R265" s="814" t="s">
        <v>385</v>
      </c>
      <c r="S265" s="737">
        <v>1620</v>
      </c>
      <c r="T265" s="737" t="s">
        <v>30</v>
      </c>
      <c r="U265" s="738"/>
      <c r="V265" s="743"/>
      <c r="W265" s="743"/>
      <c r="X265" s="739"/>
      <c r="Y265" s="740">
        <v>5</v>
      </c>
      <c r="Z265" s="814" t="s">
        <v>385</v>
      </c>
      <c r="AA265" s="737">
        <v>1620</v>
      </c>
      <c r="AB265" s="737" t="s">
        <v>30</v>
      </c>
      <c r="AC265" s="738"/>
      <c r="AD265" s="743"/>
      <c r="AE265" s="743"/>
      <c r="AF265" s="739"/>
    </row>
    <row r="266" spans="1:32" ht="14.25" customHeight="1">
      <c r="A266" s="740">
        <v>6</v>
      </c>
      <c r="B266" s="815" t="s">
        <v>376</v>
      </c>
      <c r="C266" s="737">
        <v>1630</v>
      </c>
      <c r="D266" s="742" t="s">
        <v>9</v>
      </c>
      <c r="E266" s="743" t="s">
        <v>62</v>
      </c>
      <c r="F266" s="743"/>
      <c r="G266" s="743" t="s">
        <v>62</v>
      </c>
      <c r="H266" s="739"/>
      <c r="I266" s="869">
        <v>6</v>
      </c>
      <c r="J266" s="1233" t="s">
        <v>376</v>
      </c>
      <c r="K266" s="1172">
        <v>1630</v>
      </c>
      <c r="L266" s="809" t="s">
        <v>9</v>
      </c>
      <c r="M266" s="810" t="s">
        <v>62</v>
      </c>
      <c r="N266" s="810"/>
      <c r="O266" s="810" t="s">
        <v>62</v>
      </c>
      <c r="P266" s="1243"/>
      <c r="Q266" s="740">
        <v>6</v>
      </c>
      <c r="R266" s="815" t="s">
        <v>376</v>
      </c>
      <c r="S266" s="737">
        <v>1630</v>
      </c>
      <c r="T266" s="742" t="s">
        <v>9</v>
      </c>
      <c r="U266" s="743" t="s">
        <v>62</v>
      </c>
      <c r="V266" s="743"/>
      <c r="W266" s="743" t="s">
        <v>62</v>
      </c>
      <c r="X266" s="739"/>
      <c r="Y266" s="740">
        <v>6</v>
      </c>
      <c r="Z266" s="815" t="s">
        <v>376</v>
      </c>
      <c r="AA266" s="737">
        <v>1630</v>
      </c>
      <c r="AB266" s="742" t="s">
        <v>9</v>
      </c>
      <c r="AC266" s="743" t="s">
        <v>62</v>
      </c>
      <c r="AD266" s="743"/>
      <c r="AE266" s="743" t="s">
        <v>62</v>
      </c>
      <c r="AF266" s="739"/>
    </row>
    <row r="267" spans="1:32" ht="14.25" customHeight="1">
      <c r="A267" s="866"/>
      <c r="B267" s="1141" t="s">
        <v>127</v>
      </c>
      <c r="C267" s="742">
        <v>1640</v>
      </c>
      <c r="D267" s="742" t="s">
        <v>9</v>
      </c>
      <c r="E267" s="816" t="s">
        <v>62</v>
      </c>
      <c r="F267" s="816"/>
      <c r="G267" s="816" t="s">
        <v>62</v>
      </c>
      <c r="H267" s="817"/>
      <c r="I267" s="866"/>
      <c r="J267" s="786" t="s">
        <v>127</v>
      </c>
      <c r="K267" s="809">
        <v>1640</v>
      </c>
      <c r="L267" s="809" t="s">
        <v>9</v>
      </c>
      <c r="M267" s="1235" t="s">
        <v>62</v>
      </c>
      <c r="N267" s="1235"/>
      <c r="O267" s="1235" t="s">
        <v>62</v>
      </c>
      <c r="P267" s="1236"/>
      <c r="Q267" s="866"/>
      <c r="R267" s="786" t="s">
        <v>127</v>
      </c>
      <c r="S267" s="742">
        <v>1640</v>
      </c>
      <c r="T267" s="742" t="s">
        <v>9</v>
      </c>
      <c r="U267" s="816" t="s">
        <v>62</v>
      </c>
      <c r="V267" s="816"/>
      <c r="W267" s="816" t="s">
        <v>62</v>
      </c>
      <c r="X267" s="817"/>
      <c r="Y267" s="1375"/>
      <c r="Z267" s="1348" t="s">
        <v>127</v>
      </c>
      <c r="AA267" s="1343">
        <v>1640</v>
      </c>
      <c r="AB267" s="1343" t="s">
        <v>9</v>
      </c>
      <c r="AC267" s="1364" t="s">
        <v>62</v>
      </c>
      <c r="AD267" s="1364"/>
      <c r="AE267" s="1364" t="s">
        <v>62</v>
      </c>
      <c r="AF267" s="1365"/>
    </row>
    <row r="268" spans="1:32" ht="14.25" customHeight="1">
      <c r="A268" s="868"/>
      <c r="B268" s="751" t="s">
        <v>208</v>
      </c>
      <c r="C268" s="751"/>
      <c r="D268" s="751"/>
      <c r="E268" s="751"/>
      <c r="F268" s="751"/>
      <c r="G268" s="751"/>
      <c r="H268" s="867"/>
      <c r="I268" s="868"/>
      <c r="J268" s="751" t="s">
        <v>208</v>
      </c>
      <c r="K268" s="751"/>
      <c r="L268" s="751"/>
      <c r="M268" s="751"/>
      <c r="N268" s="751"/>
      <c r="O268" s="751"/>
      <c r="P268" s="867"/>
      <c r="Q268" s="868"/>
      <c r="R268" s="751" t="s">
        <v>208</v>
      </c>
      <c r="S268" s="751"/>
      <c r="T268" s="751"/>
      <c r="U268" s="751"/>
      <c r="V268" s="751"/>
      <c r="W268" s="751"/>
      <c r="X268" s="867"/>
      <c r="Y268" s="868"/>
      <c r="Z268" s="751" t="s">
        <v>208</v>
      </c>
      <c r="AA268" s="751"/>
      <c r="AB268" s="751"/>
      <c r="AC268" s="751"/>
      <c r="AD268" s="751"/>
      <c r="AE268" s="751"/>
      <c r="AF268" s="867"/>
    </row>
    <row r="269" spans="1:32" ht="14.25" customHeight="1">
      <c r="A269" s="869">
        <v>1</v>
      </c>
      <c r="B269" s="870" t="s">
        <v>31</v>
      </c>
      <c r="C269" s="742">
        <v>1650</v>
      </c>
      <c r="D269" s="742" t="s">
        <v>9</v>
      </c>
      <c r="E269" s="743" t="s">
        <v>62</v>
      </c>
      <c r="F269" s="743"/>
      <c r="G269" s="743" t="s">
        <v>62</v>
      </c>
      <c r="H269" s="744"/>
      <c r="I269" s="869">
        <v>1</v>
      </c>
      <c r="J269" s="1273" t="s">
        <v>31</v>
      </c>
      <c r="K269" s="809">
        <v>1650</v>
      </c>
      <c r="L269" s="809" t="s">
        <v>9</v>
      </c>
      <c r="M269" s="810" t="s">
        <v>62</v>
      </c>
      <c r="N269" s="810"/>
      <c r="O269" s="810" t="s">
        <v>62</v>
      </c>
      <c r="P269" s="1244"/>
      <c r="Q269" s="869">
        <v>1</v>
      </c>
      <c r="R269" s="870" t="s">
        <v>31</v>
      </c>
      <c r="S269" s="742">
        <v>1650</v>
      </c>
      <c r="T269" s="742" t="s">
        <v>9</v>
      </c>
      <c r="U269" s="743" t="s">
        <v>62</v>
      </c>
      <c r="V269" s="743"/>
      <c r="W269" s="743" t="s">
        <v>62</v>
      </c>
      <c r="X269" s="744"/>
      <c r="Y269" s="869">
        <v>1</v>
      </c>
      <c r="Z269" s="870" t="s">
        <v>31</v>
      </c>
      <c r="AA269" s="742">
        <v>1650</v>
      </c>
      <c r="AB269" s="742" t="s">
        <v>9</v>
      </c>
      <c r="AC269" s="743" t="s">
        <v>62</v>
      </c>
      <c r="AD269" s="743"/>
      <c r="AE269" s="743" t="s">
        <v>62</v>
      </c>
      <c r="AF269" s="744"/>
    </row>
    <row r="270" spans="1:32" ht="14.25" customHeight="1">
      <c r="A270" s="871">
        <v>2</v>
      </c>
      <c r="B270" s="735" t="s">
        <v>32</v>
      </c>
      <c r="C270" s="737">
        <v>1660</v>
      </c>
      <c r="D270" s="737" t="s">
        <v>9</v>
      </c>
      <c r="E270" s="738" t="s">
        <v>62</v>
      </c>
      <c r="F270" s="738"/>
      <c r="G270" s="738" t="s">
        <v>62</v>
      </c>
      <c r="H270" s="739"/>
      <c r="I270" s="871">
        <v>2</v>
      </c>
      <c r="J270" s="1170" t="s">
        <v>32</v>
      </c>
      <c r="K270" s="1172">
        <v>1660</v>
      </c>
      <c r="L270" s="1172" t="s">
        <v>9</v>
      </c>
      <c r="M270" s="1173" t="s">
        <v>62</v>
      </c>
      <c r="N270" s="1173"/>
      <c r="O270" s="1173" t="s">
        <v>62</v>
      </c>
      <c r="P270" s="1243"/>
      <c r="Q270" s="871">
        <v>2</v>
      </c>
      <c r="R270" s="735" t="s">
        <v>32</v>
      </c>
      <c r="S270" s="737">
        <v>1660</v>
      </c>
      <c r="T270" s="737" t="s">
        <v>9</v>
      </c>
      <c r="U270" s="738" t="s">
        <v>62</v>
      </c>
      <c r="V270" s="738"/>
      <c r="W270" s="738" t="s">
        <v>62</v>
      </c>
      <c r="X270" s="739"/>
      <c r="Y270" s="871">
        <v>2</v>
      </c>
      <c r="Z270" s="735" t="s">
        <v>32</v>
      </c>
      <c r="AA270" s="737">
        <v>1660</v>
      </c>
      <c r="AB270" s="737" t="s">
        <v>9</v>
      </c>
      <c r="AC270" s="738" t="s">
        <v>62</v>
      </c>
      <c r="AD270" s="738"/>
      <c r="AE270" s="738" t="s">
        <v>62</v>
      </c>
      <c r="AF270" s="739"/>
    </row>
    <row r="271" spans="1:32" ht="14.25" customHeight="1">
      <c r="A271" s="869">
        <v>3</v>
      </c>
      <c r="B271" s="741" t="s">
        <v>33</v>
      </c>
      <c r="C271" s="742">
        <v>1670</v>
      </c>
      <c r="D271" s="742" t="s">
        <v>9</v>
      </c>
      <c r="E271" s="743" t="s">
        <v>62</v>
      </c>
      <c r="F271" s="743"/>
      <c r="G271" s="743" t="s">
        <v>62</v>
      </c>
      <c r="H271" s="744"/>
      <c r="I271" s="869">
        <v>3</v>
      </c>
      <c r="J271" s="1175" t="s">
        <v>33</v>
      </c>
      <c r="K271" s="809">
        <v>1670</v>
      </c>
      <c r="L271" s="809" t="s">
        <v>9</v>
      </c>
      <c r="M271" s="810" t="s">
        <v>62</v>
      </c>
      <c r="N271" s="810"/>
      <c r="O271" s="810" t="s">
        <v>62</v>
      </c>
      <c r="P271" s="1244"/>
      <c r="Q271" s="869">
        <v>3</v>
      </c>
      <c r="R271" s="741" t="s">
        <v>33</v>
      </c>
      <c r="S271" s="742">
        <v>1670</v>
      </c>
      <c r="T271" s="742" t="s">
        <v>9</v>
      </c>
      <c r="U271" s="743" t="s">
        <v>62</v>
      </c>
      <c r="V271" s="743"/>
      <c r="W271" s="743" t="s">
        <v>62</v>
      </c>
      <c r="X271" s="744"/>
      <c r="Y271" s="869">
        <v>3</v>
      </c>
      <c r="Z271" s="741" t="s">
        <v>33</v>
      </c>
      <c r="AA271" s="742">
        <v>1670</v>
      </c>
      <c r="AB271" s="742" t="s">
        <v>9</v>
      </c>
      <c r="AC271" s="743" t="s">
        <v>62</v>
      </c>
      <c r="AD271" s="743"/>
      <c r="AE271" s="743" t="s">
        <v>62</v>
      </c>
      <c r="AF271" s="744"/>
    </row>
    <row r="272" spans="1:32" ht="14.25" customHeight="1">
      <c r="A272" s="869">
        <v>4</v>
      </c>
      <c r="B272" s="741" t="s">
        <v>108</v>
      </c>
      <c r="C272" s="737">
        <v>1680</v>
      </c>
      <c r="D272" s="742" t="s">
        <v>9</v>
      </c>
      <c r="E272" s="743" t="s">
        <v>62</v>
      </c>
      <c r="F272" s="743"/>
      <c r="G272" s="743" t="s">
        <v>62</v>
      </c>
      <c r="H272" s="744"/>
      <c r="I272" s="869">
        <v>4</v>
      </c>
      <c r="J272" s="1175" t="s">
        <v>108</v>
      </c>
      <c r="K272" s="1172">
        <v>1680</v>
      </c>
      <c r="L272" s="809" t="s">
        <v>9</v>
      </c>
      <c r="M272" s="810" t="s">
        <v>62</v>
      </c>
      <c r="N272" s="810"/>
      <c r="O272" s="810" t="s">
        <v>62</v>
      </c>
      <c r="P272" s="1244"/>
      <c r="Q272" s="869">
        <v>4</v>
      </c>
      <c r="R272" s="741" t="s">
        <v>108</v>
      </c>
      <c r="S272" s="737">
        <v>1680</v>
      </c>
      <c r="T272" s="742" t="s">
        <v>9</v>
      </c>
      <c r="U272" s="743" t="s">
        <v>62</v>
      </c>
      <c r="V272" s="743"/>
      <c r="W272" s="743" t="s">
        <v>62</v>
      </c>
      <c r="X272" s="744"/>
      <c r="Y272" s="869">
        <v>4</v>
      </c>
      <c r="Z272" s="741" t="s">
        <v>108</v>
      </c>
      <c r="AA272" s="737">
        <v>1680</v>
      </c>
      <c r="AB272" s="742" t="s">
        <v>9</v>
      </c>
      <c r="AC272" s="743" t="s">
        <v>62</v>
      </c>
      <c r="AD272" s="743"/>
      <c r="AE272" s="743" t="s">
        <v>62</v>
      </c>
      <c r="AF272" s="744"/>
    </row>
    <row r="273" spans="1:32" ht="14.25" customHeight="1">
      <c r="A273" s="872">
        <v>5</v>
      </c>
      <c r="B273" s="815" t="s">
        <v>376</v>
      </c>
      <c r="C273" s="742">
        <v>1690</v>
      </c>
      <c r="D273" s="742" t="s">
        <v>9</v>
      </c>
      <c r="E273" s="743" t="s">
        <v>62</v>
      </c>
      <c r="F273" s="743"/>
      <c r="G273" s="743" t="s">
        <v>62</v>
      </c>
      <c r="H273" s="744"/>
      <c r="I273" s="872">
        <v>5</v>
      </c>
      <c r="J273" s="1233" t="s">
        <v>376</v>
      </c>
      <c r="K273" s="809">
        <v>1690</v>
      </c>
      <c r="L273" s="809" t="s">
        <v>9</v>
      </c>
      <c r="M273" s="810" t="s">
        <v>62</v>
      </c>
      <c r="N273" s="810"/>
      <c r="O273" s="810" t="s">
        <v>62</v>
      </c>
      <c r="P273" s="1244"/>
      <c r="Q273" s="872">
        <v>5</v>
      </c>
      <c r="R273" s="815" t="s">
        <v>376</v>
      </c>
      <c r="S273" s="742">
        <v>1690</v>
      </c>
      <c r="T273" s="742" t="s">
        <v>9</v>
      </c>
      <c r="U273" s="743" t="s">
        <v>62</v>
      </c>
      <c r="V273" s="743"/>
      <c r="W273" s="743" t="s">
        <v>62</v>
      </c>
      <c r="X273" s="744"/>
      <c r="Y273" s="872">
        <v>5</v>
      </c>
      <c r="Z273" s="815" t="s">
        <v>376</v>
      </c>
      <c r="AA273" s="742">
        <v>1690</v>
      </c>
      <c r="AB273" s="742" t="s">
        <v>9</v>
      </c>
      <c r="AC273" s="743" t="s">
        <v>62</v>
      </c>
      <c r="AD273" s="743"/>
      <c r="AE273" s="743" t="s">
        <v>62</v>
      </c>
      <c r="AF273" s="744"/>
    </row>
    <row r="274" spans="1:32" ht="15" customHeight="1">
      <c r="A274" s="866"/>
      <c r="B274" s="1141" t="s">
        <v>128</v>
      </c>
      <c r="C274" s="737">
        <v>1700</v>
      </c>
      <c r="D274" s="742" t="s">
        <v>9</v>
      </c>
      <c r="E274" s="816" t="s">
        <v>62</v>
      </c>
      <c r="F274" s="816"/>
      <c r="G274" s="816" t="s">
        <v>62</v>
      </c>
      <c r="H274" s="817"/>
      <c r="I274" s="866"/>
      <c r="J274" s="786" t="s">
        <v>128</v>
      </c>
      <c r="K274" s="1172">
        <v>1700</v>
      </c>
      <c r="L274" s="809" t="s">
        <v>9</v>
      </c>
      <c r="M274" s="1235" t="s">
        <v>62</v>
      </c>
      <c r="N274" s="1235"/>
      <c r="O274" s="1235" t="s">
        <v>62</v>
      </c>
      <c r="P274" s="1236"/>
      <c r="Q274" s="866"/>
      <c r="R274" s="786" t="s">
        <v>128</v>
      </c>
      <c r="S274" s="737">
        <v>1700</v>
      </c>
      <c r="T274" s="742" t="s">
        <v>9</v>
      </c>
      <c r="U274" s="816" t="s">
        <v>62</v>
      </c>
      <c r="V274" s="816"/>
      <c r="W274" s="816" t="s">
        <v>62</v>
      </c>
      <c r="X274" s="817"/>
      <c r="Y274" s="1375"/>
      <c r="Z274" s="1348" t="s">
        <v>128</v>
      </c>
      <c r="AA274" s="1358">
        <v>1700</v>
      </c>
      <c r="AB274" s="1343" t="s">
        <v>9</v>
      </c>
      <c r="AC274" s="1364" t="s">
        <v>62</v>
      </c>
      <c r="AD274" s="1364"/>
      <c r="AE274" s="1364" t="s">
        <v>62</v>
      </c>
      <c r="AF274" s="1365"/>
    </row>
    <row r="275" spans="1:32" ht="15" customHeight="1">
      <c r="A275" s="866"/>
      <c r="B275" s="873" t="s">
        <v>129</v>
      </c>
      <c r="C275" s="742">
        <v>1710</v>
      </c>
      <c r="D275" s="819" t="s">
        <v>9</v>
      </c>
      <c r="E275" s="874" t="s">
        <v>62</v>
      </c>
      <c r="F275" s="874"/>
      <c r="G275" s="874" t="s">
        <v>62</v>
      </c>
      <c r="H275" s="875"/>
      <c r="I275" s="866"/>
      <c r="J275" s="1274" t="s">
        <v>129</v>
      </c>
      <c r="K275" s="809">
        <v>1710</v>
      </c>
      <c r="L275" s="1237" t="s">
        <v>9</v>
      </c>
      <c r="M275" s="1275" t="s">
        <v>62</v>
      </c>
      <c r="N275" s="1275"/>
      <c r="O275" s="1275" t="s">
        <v>62</v>
      </c>
      <c r="P275" s="1276"/>
      <c r="Q275" s="866"/>
      <c r="R275" s="873" t="s">
        <v>129</v>
      </c>
      <c r="S275" s="742">
        <v>1710</v>
      </c>
      <c r="T275" s="819" t="s">
        <v>9</v>
      </c>
      <c r="U275" s="874" t="s">
        <v>62</v>
      </c>
      <c r="V275" s="874"/>
      <c r="W275" s="874" t="s">
        <v>62</v>
      </c>
      <c r="X275" s="875"/>
      <c r="Y275" s="866"/>
      <c r="Z275" s="873" t="s">
        <v>129</v>
      </c>
      <c r="AA275" s="742">
        <v>1710</v>
      </c>
      <c r="AB275" s="819" t="s">
        <v>9</v>
      </c>
      <c r="AC275" s="874" t="s">
        <v>62</v>
      </c>
      <c r="AD275" s="874"/>
      <c r="AE275" s="874" t="s">
        <v>62</v>
      </c>
      <c r="AF275" s="875"/>
    </row>
    <row r="276" spans="1:32" ht="14.25" customHeight="1">
      <c r="A276" s="866"/>
      <c r="B276" s="820" t="s">
        <v>107</v>
      </c>
      <c r="C276" s="742">
        <v>1711</v>
      </c>
      <c r="D276" s="761" t="s">
        <v>9</v>
      </c>
      <c r="E276" s="743" t="s">
        <v>62</v>
      </c>
      <c r="F276" s="743"/>
      <c r="G276" s="743" t="s">
        <v>62</v>
      </c>
      <c r="H276" s="744"/>
      <c r="I276" s="866"/>
      <c r="J276" s="1238" t="s">
        <v>107</v>
      </c>
      <c r="K276" s="809">
        <v>1711</v>
      </c>
      <c r="L276" s="1190" t="s">
        <v>9</v>
      </c>
      <c r="M276" s="810" t="s">
        <v>62</v>
      </c>
      <c r="N276" s="810"/>
      <c r="O276" s="810" t="s">
        <v>62</v>
      </c>
      <c r="P276" s="1244"/>
      <c r="Q276" s="866"/>
      <c r="R276" s="820" t="s">
        <v>107</v>
      </c>
      <c r="S276" s="742">
        <v>1711</v>
      </c>
      <c r="T276" s="761" t="s">
        <v>9</v>
      </c>
      <c r="U276" s="743" t="s">
        <v>62</v>
      </c>
      <c r="V276" s="743"/>
      <c r="W276" s="743" t="s">
        <v>62</v>
      </c>
      <c r="X276" s="744"/>
      <c r="Y276" s="866"/>
      <c r="Z276" s="820" t="s">
        <v>107</v>
      </c>
      <c r="AA276" s="742">
        <v>1711</v>
      </c>
      <c r="AB276" s="761" t="s">
        <v>9</v>
      </c>
      <c r="AC276" s="743" t="s">
        <v>62</v>
      </c>
      <c r="AD276" s="743"/>
      <c r="AE276" s="743" t="s">
        <v>62</v>
      </c>
      <c r="AF276" s="744"/>
    </row>
    <row r="277" spans="1:32" ht="16.5" customHeight="1">
      <c r="A277" s="866"/>
      <c r="B277" s="796" t="s">
        <v>130</v>
      </c>
      <c r="C277" s="737">
        <v>1720</v>
      </c>
      <c r="D277" s="761" t="s">
        <v>9</v>
      </c>
      <c r="E277" s="743" t="s">
        <v>62</v>
      </c>
      <c r="F277" s="743"/>
      <c r="G277" s="743" t="s">
        <v>62</v>
      </c>
      <c r="H277" s="744"/>
      <c r="I277" s="866"/>
      <c r="J277" s="1217" t="s">
        <v>130</v>
      </c>
      <c r="K277" s="1172">
        <v>1720</v>
      </c>
      <c r="L277" s="1190" t="s">
        <v>9</v>
      </c>
      <c r="M277" s="810" t="s">
        <v>62</v>
      </c>
      <c r="N277" s="810"/>
      <c r="O277" s="810" t="s">
        <v>62</v>
      </c>
      <c r="P277" s="1244"/>
      <c r="Q277" s="866"/>
      <c r="R277" s="796" t="s">
        <v>130</v>
      </c>
      <c r="S277" s="737">
        <v>1720</v>
      </c>
      <c r="T277" s="761" t="s">
        <v>9</v>
      </c>
      <c r="U277" s="743" t="s">
        <v>62</v>
      </c>
      <c r="V277" s="743"/>
      <c r="W277" s="743" t="s">
        <v>62</v>
      </c>
      <c r="X277" s="744"/>
      <c r="Y277" s="866"/>
      <c r="Z277" s="796" t="s">
        <v>130</v>
      </c>
      <c r="AA277" s="737">
        <v>1720</v>
      </c>
      <c r="AB277" s="761" t="s">
        <v>9</v>
      </c>
      <c r="AC277" s="743" t="s">
        <v>62</v>
      </c>
      <c r="AD277" s="743"/>
      <c r="AE277" s="743" t="s">
        <v>62</v>
      </c>
      <c r="AF277" s="744"/>
    </row>
    <row r="278" spans="1:32" ht="21" customHeight="1" thickBot="1">
      <c r="A278" s="876"/>
      <c r="B278" s="1148" t="s">
        <v>419</v>
      </c>
      <c r="C278" s="878">
        <v>1730</v>
      </c>
      <c r="D278" s="879" t="s">
        <v>9</v>
      </c>
      <c r="E278" s="880" t="s">
        <v>62</v>
      </c>
      <c r="F278" s="880"/>
      <c r="G278" s="880" t="s">
        <v>62</v>
      </c>
      <c r="H278" s="881"/>
      <c r="I278" s="876"/>
      <c r="J278" s="877" t="s">
        <v>419</v>
      </c>
      <c r="K278" s="1277">
        <v>1730</v>
      </c>
      <c r="L278" s="1278" t="s">
        <v>9</v>
      </c>
      <c r="M278" s="1279" t="s">
        <v>62</v>
      </c>
      <c r="N278" s="1279"/>
      <c r="O278" s="1279" t="s">
        <v>62</v>
      </c>
      <c r="P278" s="1280"/>
      <c r="Q278" s="876"/>
      <c r="R278" s="877" t="s">
        <v>419</v>
      </c>
      <c r="S278" s="878">
        <v>1730</v>
      </c>
      <c r="T278" s="879" t="s">
        <v>9</v>
      </c>
      <c r="U278" s="880" t="s">
        <v>62</v>
      </c>
      <c r="V278" s="880"/>
      <c r="W278" s="880" t="s">
        <v>62</v>
      </c>
      <c r="X278" s="881"/>
      <c r="Y278" s="1376"/>
      <c r="Z278" s="1377" t="s">
        <v>419</v>
      </c>
      <c r="AA278" s="1378">
        <v>1730</v>
      </c>
      <c r="AB278" s="1379" t="s">
        <v>9</v>
      </c>
      <c r="AC278" s="1380" t="s">
        <v>62</v>
      </c>
      <c r="AD278" s="1380"/>
      <c r="AE278" s="1380" t="s">
        <v>62</v>
      </c>
      <c r="AF278" s="1381"/>
    </row>
    <row r="279" spans="1:32" ht="37.5" customHeight="1">
      <c r="A279" s="882"/>
      <c r="B279" s="883" t="s">
        <v>420</v>
      </c>
      <c r="C279" s="884"/>
      <c r="D279" s="884"/>
      <c r="E279" s="884"/>
      <c r="F279" s="884"/>
      <c r="G279" s="884"/>
      <c r="H279" s="885"/>
      <c r="I279" s="882"/>
      <c r="J279" s="1281" t="s">
        <v>420</v>
      </c>
      <c r="K279" s="1282"/>
      <c r="L279" s="1282"/>
      <c r="M279" s="1282"/>
      <c r="N279" s="1282"/>
      <c r="O279" s="1282"/>
      <c r="P279" s="1283"/>
      <c r="Q279" s="882"/>
      <c r="R279" s="883" t="s">
        <v>420</v>
      </c>
      <c r="S279" s="884"/>
      <c r="T279" s="884"/>
      <c r="U279" s="884"/>
      <c r="V279" s="884"/>
      <c r="W279" s="884"/>
      <c r="X279" s="885"/>
      <c r="Y279" s="1382"/>
      <c r="Z279" s="1435" t="s">
        <v>420</v>
      </c>
      <c r="AA279" s="1436"/>
      <c r="AB279" s="1436"/>
      <c r="AC279" s="1436"/>
      <c r="AD279" s="1436"/>
      <c r="AE279" s="1436"/>
      <c r="AF279" s="1437"/>
    </row>
    <row r="280" spans="1:32" ht="18.75" customHeight="1">
      <c r="A280" s="868"/>
      <c r="B280" s="828" t="s">
        <v>132</v>
      </c>
      <c r="C280" s="828"/>
      <c r="D280" s="828"/>
      <c r="E280" s="828"/>
      <c r="F280" s="828"/>
      <c r="G280" s="828"/>
      <c r="H280" s="886"/>
      <c r="I280" s="868"/>
      <c r="J280" s="828" t="s">
        <v>132</v>
      </c>
      <c r="K280" s="828"/>
      <c r="L280" s="828"/>
      <c r="M280" s="828"/>
      <c r="N280" s="828"/>
      <c r="O280" s="828"/>
      <c r="P280" s="886"/>
      <c r="Q280" s="868"/>
      <c r="R280" s="828" t="s">
        <v>132</v>
      </c>
      <c r="S280" s="828"/>
      <c r="T280" s="828"/>
      <c r="U280" s="828"/>
      <c r="V280" s="828"/>
      <c r="W280" s="828"/>
      <c r="X280" s="886"/>
      <c r="Y280" s="868"/>
      <c r="Z280" s="1438" t="s">
        <v>132</v>
      </c>
      <c r="AA280" s="1438"/>
      <c r="AB280" s="1438"/>
      <c r="AC280" s="1438"/>
      <c r="AD280" s="1438"/>
      <c r="AE280" s="1438"/>
      <c r="AF280" s="1439"/>
    </row>
    <row r="281" spans="1:32" ht="18" customHeight="1">
      <c r="A281" s="871">
        <v>1</v>
      </c>
      <c r="B281" s="887" t="s">
        <v>36</v>
      </c>
      <c r="C281" s="888">
        <v>1740</v>
      </c>
      <c r="D281" s="737" t="s">
        <v>5</v>
      </c>
      <c r="E281" s="1073">
        <f>ПЛАН!L270</f>
        <v>0</v>
      </c>
      <c r="F281" s="1074">
        <f>ПЛАН!M270</f>
        <v>0</v>
      </c>
      <c r="G281" s="1087"/>
      <c r="H281" s="1086"/>
      <c r="I281" s="871">
        <v>1</v>
      </c>
      <c r="J281" s="1284" t="s">
        <v>36</v>
      </c>
      <c r="K281" s="1285">
        <v>1740</v>
      </c>
      <c r="L281" s="1172" t="s">
        <v>5</v>
      </c>
      <c r="M281" s="1189">
        <f>ПЛАН!L270+ПЛАН!N270</f>
        <v>120</v>
      </c>
      <c r="N281" s="1174">
        <f>ПЛАН!M270+ПЛАН!O270</f>
        <v>8.4</v>
      </c>
      <c r="O281" s="1225">
        <v>120</v>
      </c>
      <c r="P281" s="1225">
        <v>4.5</v>
      </c>
      <c r="Q281" s="871">
        <v>1</v>
      </c>
      <c r="R281" s="887" t="s">
        <v>36</v>
      </c>
      <c r="S281" s="888">
        <v>1740</v>
      </c>
      <c r="T281" s="737" t="s">
        <v>5</v>
      </c>
      <c r="U281" s="1081">
        <f>ПЛАН!L270+ПЛАН!N270+ПЛАН!P270</f>
        <v>240</v>
      </c>
      <c r="V281" s="1063">
        <f>ПЛАН!M270+ПЛАН!O270+ПЛАН!Q270</f>
        <v>16.8</v>
      </c>
      <c r="W281" s="1087">
        <v>320</v>
      </c>
      <c r="X281" s="1086">
        <v>12</v>
      </c>
      <c r="Y281" s="871">
        <v>1</v>
      </c>
      <c r="Z281" s="1440" t="s">
        <v>36</v>
      </c>
      <c r="AA281" s="1441">
        <v>1740</v>
      </c>
      <c r="AB281" s="1442" t="s">
        <v>5</v>
      </c>
      <c r="AC281" s="1394">
        <v>357</v>
      </c>
      <c r="AD281" s="1126">
        <v>25</v>
      </c>
      <c r="AE281" s="1087">
        <v>420</v>
      </c>
      <c r="AF281" s="1086">
        <v>16</v>
      </c>
    </row>
    <row r="282" spans="1:32" ht="23.25" customHeight="1">
      <c r="A282" s="869">
        <v>2</v>
      </c>
      <c r="B282" s="749" t="s">
        <v>37</v>
      </c>
      <c r="C282" s="742">
        <v>1750</v>
      </c>
      <c r="D282" s="742" t="s">
        <v>85</v>
      </c>
      <c r="E282" s="1073">
        <f>ПЛАН!L271</f>
        <v>21600</v>
      </c>
      <c r="F282" s="1074">
        <f>ПЛАН!M271</f>
        <v>2937.6</v>
      </c>
      <c r="G282" s="1087">
        <v>14754</v>
      </c>
      <c r="H282" s="1086">
        <v>1394.6</v>
      </c>
      <c r="I282" s="869">
        <v>2</v>
      </c>
      <c r="J282" s="1180" t="s">
        <v>37</v>
      </c>
      <c r="K282" s="809">
        <v>1750</v>
      </c>
      <c r="L282" s="809" t="s">
        <v>85</v>
      </c>
      <c r="M282" s="1189">
        <f>ПЛАН!L271+ПЛАН!N271</f>
        <v>43200</v>
      </c>
      <c r="N282" s="1174">
        <f>ПЛАН!M271+ПЛАН!O271</f>
        <v>5875.2</v>
      </c>
      <c r="O282" s="1227">
        <v>23846</v>
      </c>
      <c r="P282" s="1225">
        <v>2500.7</v>
      </c>
      <c r="Q282" s="869">
        <v>2</v>
      </c>
      <c r="R282" s="749" t="s">
        <v>37</v>
      </c>
      <c r="S282" s="742">
        <v>1750</v>
      </c>
      <c r="T282" s="742" t="s">
        <v>85</v>
      </c>
      <c r="U282" s="1081">
        <f>ПЛАН!L271+ПЛАН!N271+ПЛАН!P271</f>
        <v>64800</v>
      </c>
      <c r="V282" s="1063">
        <f>ПЛАН!M271+ПЛАН!O271+ПЛАН!Q271</f>
        <v>8812.8</v>
      </c>
      <c r="W282" s="1087">
        <v>42525</v>
      </c>
      <c r="X282" s="1086">
        <v>5857.4</v>
      </c>
      <c r="Y282" s="869">
        <v>2</v>
      </c>
      <c r="Z282" s="1443" t="s">
        <v>37</v>
      </c>
      <c r="AA282" s="1444">
        <v>1750</v>
      </c>
      <c r="AB282" s="1444" t="s">
        <v>85</v>
      </c>
      <c r="AC282" s="1394">
        <v>86389</v>
      </c>
      <c r="AD282" s="1126">
        <v>11748.9</v>
      </c>
      <c r="AE282" s="1087">
        <v>66896</v>
      </c>
      <c r="AF282" s="1086">
        <v>9366.2</v>
      </c>
    </row>
    <row r="283" spans="1:32" ht="19.5" customHeight="1">
      <c r="A283" s="869">
        <v>3</v>
      </c>
      <c r="B283" s="749" t="s">
        <v>13</v>
      </c>
      <c r="C283" s="888">
        <v>1760</v>
      </c>
      <c r="D283" s="742" t="s">
        <v>85</v>
      </c>
      <c r="E283" s="1073">
        <f>ПЛАН!L272</f>
        <v>21600</v>
      </c>
      <c r="F283" s="1074">
        <f>ПЛАН!M272</f>
        <v>1425.6</v>
      </c>
      <c r="G283" s="1087">
        <v>14587</v>
      </c>
      <c r="H283" s="1086">
        <v>646.3</v>
      </c>
      <c r="I283" s="869">
        <v>3</v>
      </c>
      <c r="J283" s="1180" t="s">
        <v>13</v>
      </c>
      <c r="K283" s="1285">
        <v>1760</v>
      </c>
      <c r="L283" s="809" t="s">
        <v>85</v>
      </c>
      <c r="M283" s="1189">
        <f>ПЛАН!L272+ПЛАН!N272</f>
        <v>43200</v>
      </c>
      <c r="N283" s="1174">
        <f>ПЛАН!M272+ПЛАН!O272</f>
        <v>2851.2</v>
      </c>
      <c r="O283" s="1227">
        <v>23603</v>
      </c>
      <c r="P283" s="1225">
        <v>1080.9</v>
      </c>
      <c r="Q283" s="869">
        <v>3</v>
      </c>
      <c r="R283" s="749" t="s">
        <v>13</v>
      </c>
      <c r="S283" s="888">
        <v>1760</v>
      </c>
      <c r="T283" s="742" t="s">
        <v>85</v>
      </c>
      <c r="U283" s="1081">
        <f>ПЛАН!L272+ПЛАН!N272+ПЛАН!P272</f>
        <v>64800</v>
      </c>
      <c r="V283" s="1063">
        <f>ПЛАН!M272+ПЛАН!O272+ПЛАН!Q272</f>
        <v>4276.799999999999</v>
      </c>
      <c r="W283" s="1087">
        <v>41653</v>
      </c>
      <c r="X283" s="1086">
        <v>1888.5</v>
      </c>
      <c r="Y283" s="869">
        <v>3</v>
      </c>
      <c r="Z283" s="1443" t="s">
        <v>13</v>
      </c>
      <c r="AA283" s="1441">
        <v>1760</v>
      </c>
      <c r="AB283" s="1444" t="s">
        <v>85</v>
      </c>
      <c r="AC283" s="1394">
        <v>86389</v>
      </c>
      <c r="AD283" s="1126">
        <v>5701.699999999999</v>
      </c>
      <c r="AE283" s="1087">
        <v>64937</v>
      </c>
      <c r="AF283" s="1086">
        <v>3214.8</v>
      </c>
    </row>
    <row r="284" spans="1:32" ht="21.75" customHeight="1">
      <c r="A284" s="872">
        <v>4</v>
      </c>
      <c r="B284" s="815" t="s">
        <v>376</v>
      </c>
      <c r="C284" s="742">
        <v>1770</v>
      </c>
      <c r="D284" s="762" t="s">
        <v>9</v>
      </c>
      <c r="E284" s="766" t="s">
        <v>62</v>
      </c>
      <c r="F284" s="1074">
        <f>ПЛАН!M273</f>
        <v>0</v>
      </c>
      <c r="G284" s="1090" t="s">
        <v>62</v>
      </c>
      <c r="H284" s="1086"/>
      <c r="I284" s="872">
        <v>4</v>
      </c>
      <c r="J284" s="1233" t="s">
        <v>376</v>
      </c>
      <c r="K284" s="809">
        <v>1770</v>
      </c>
      <c r="L284" s="1193" t="s">
        <v>9</v>
      </c>
      <c r="M284" s="1248" t="s">
        <v>62</v>
      </c>
      <c r="N284" s="1174">
        <f>ПЛАН!M273+ПЛАН!O273</f>
        <v>0</v>
      </c>
      <c r="O284" s="1286" t="s">
        <v>62</v>
      </c>
      <c r="P284" s="1225"/>
      <c r="Q284" s="872">
        <v>4</v>
      </c>
      <c r="R284" s="815" t="s">
        <v>376</v>
      </c>
      <c r="S284" s="742">
        <v>1770</v>
      </c>
      <c r="T284" s="762" t="s">
        <v>9</v>
      </c>
      <c r="U284" s="766" t="s">
        <v>62</v>
      </c>
      <c r="V284" s="1063">
        <f>ПЛАН!M273+ПЛАН!O273+ПЛАН!Q273</f>
        <v>0</v>
      </c>
      <c r="W284" s="1090" t="s">
        <v>62</v>
      </c>
      <c r="X284" s="1086"/>
      <c r="Y284" s="872">
        <v>4</v>
      </c>
      <c r="Z284" s="1445" t="s">
        <v>376</v>
      </c>
      <c r="AA284" s="1444">
        <v>1770</v>
      </c>
      <c r="AB284" s="1446" t="s">
        <v>9</v>
      </c>
      <c r="AC284" s="1090" t="s">
        <v>62</v>
      </c>
      <c r="AD284" s="1126">
        <v>0</v>
      </c>
      <c r="AE284" s="1090"/>
      <c r="AF284" s="1086"/>
    </row>
    <row r="285" spans="1:32" ht="19.5" customHeight="1">
      <c r="A285" s="866"/>
      <c r="B285" s="1141" t="s">
        <v>421</v>
      </c>
      <c r="C285" s="888">
        <v>1780</v>
      </c>
      <c r="D285" s="762" t="s">
        <v>9</v>
      </c>
      <c r="E285" s="752" t="s">
        <v>62</v>
      </c>
      <c r="F285" s="1082">
        <f>ПЛАН!M274</f>
        <v>4363.2</v>
      </c>
      <c r="G285" s="1089" t="s">
        <v>62</v>
      </c>
      <c r="H285" s="1082">
        <f>SUM(H281:H284)</f>
        <v>2040.8999999999999</v>
      </c>
      <c r="I285" s="866"/>
      <c r="J285" s="786" t="s">
        <v>421</v>
      </c>
      <c r="K285" s="1285">
        <v>1780</v>
      </c>
      <c r="L285" s="1193" t="s">
        <v>9</v>
      </c>
      <c r="M285" s="1183" t="s">
        <v>62</v>
      </c>
      <c r="N285" s="1184">
        <f>ПЛАН!M274+ПЛАН!O274</f>
        <v>8734.8</v>
      </c>
      <c r="O285" s="1234" t="s">
        <v>62</v>
      </c>
      <c r="P285" s="1230">
        <f>SUM(P281:P284)</f>
        <v>3586.1</v>
      </c>
      <c r="Q285" s="866"/>
      <c r="R285" s="786" t="s">
        <v>421</v>
      </c>
      <c r="S285" s="888">
        <v>1780</v>
      </c>
      <c r="T285" s="762" t="s">
        <v>9</v>
      </c>
      <c r="U285" s="752" t="s">
        <v>62</v>
      </c>
      <c r="V285" s="1069">
        <f>ПЛАН!M274+ПЛАН!O274+ПЛАН!Q274</f>
        <v>13106.4</v>
      </c>
      <c r="W285" s="1089" t="s">
        <v>62</v>
      </c>
      <c r="X285" s="1082">
        <f>SUM(X281:X284)</f>
        <v>7757.9</v>
      </c>
      <c r="Y285" s="1375"/>
      <c r="Z285" s="1447" t="s">
        <v>421</v>
      </c>
      <c r="AA285" s="1441">
        <v>1780</v>
      </c>
      <c r="AB285" s="1446" t="s">
        <v>9</v>
      </c>
      <c r="AC285" s="1089" t="s">
        <v>62</v>
      </c>
      <c r="AD285" s="1390">
        <v>17475.6</v>
      </c>
      <c r="AE285" s="1089" t="s">
        <v>62</v>
      </c>
      <c r="AF285" s="1406">
        <v>12597</v>
      </c>
    </row>
    <row r="286" spans="1:32" ht="18.75" customHeight="1">
      <c r="A286" s="876"/>
      <c r="B286" s="889" t="s">
        <v>134</v>
      </c>
      <c r="C286" s="889"/>
      <c r="D286" s="889"/>
      <c r="E286" s="889"/>
      <c r="F286" s="889"/>
      <c r="G286" s="889"/>
      <c r="H286" s="890"/>
      <c r="I286" s="876"/>
      <c r="J286" s="889" t="s">
        <v>134</v>
      </c>
      <c r="K286" s="889"/>
      <c r="L286" s="889"/>
      <c r="M286" s="889"/>
      <c r="N286" s="889"/>
      <c r="O286" s="889"/>
      <c r="P286" s="890"/>
      <c r="Q286" s="876"/>
      <c r="R286" s="889" t="s">
        <v>134</v>
      </c>
      <c r="S286" s="889"/>
      <c r="T286" s="889"/>
      <c r="U286" s="889"/>
      <c r="V286" s="889"/>
      <c r="W286" s="889"/>
      <c r="X286" s="890"/>
      <c r="Y286" s="876"/>
      <c r="Z286" s="1431" t="s">
        <v>134</v>
      </c>
      <c r="AA286" s="1431"/>
      <c r="AB286" s="1431"/>
      <c r="AC286" s="1431"/>
      <c r="AD286" s="1431"/>
      <c r="AE286" s="1431"/>
      <c r="AF286" s="1432"/>
    </row>
    <row r="287" spans="1:32" ht="22.5" customHeight="1">
      <c r="A287" s="891"/>
      <c r="B287" s="892" t="s">
        <v>135</v>
      </c>
      <c r="C287" s="747">
        <v>1790</v>
      </c>
      <c r="D287" s="747" t="s">
        <v>9</v>
      </c>
      <c r="E287" s="893" t="s">
        <v>62</v>
      </c>
      <c r="F287" s="1082">
        <f>ПЛАН!M276</f>
        <v>0</v>
      </c>
      <c r="G287" s="1088" t="s">
        <v>62</v>
      </c>
      <c r="H287" s="1082">
        <f>SUM(H288:H290)</f>
        <v>0</v>
      </c>
      <c r="I287" s="891"/>
      <c r="J287" s="1287" t="s">
        <v>135</v>
      </c>
      <c r="K287" s="1178">
        <v>1790</v>
      </c>
      <c r="L287" s="1178" t="s">
        <v>9</v>
      </c>
      <c r="M287" s="1232" t="s">
        <v>62</v>
      </c>
      <c r="N287" s="1184">
        <f>ПЛАН!M276+ПЛАН!O276</f>
        <v>0</v>
      </c>
      <c r="O287" s="1232" t="s">
        <v>62</v>
      </c>
      <c r="P287" s="1230">
        <f>SUM(P288:P290)</f>
        <v>0</v>
      </c>
      <c r="Q287" s="891"/>
      <c r="R287" s="892" t="s">
        <v>135</v>
      </c>
      <c r="S287" s="747">
        <v>1790</v>
      </c>
      <c r="T287" s="747" t="s">
        <v>9</v>
      </c>
      <c r="U287" s="893" t="s">
        <v>62</v>
      </c>
      <c r="V287" s="1069">
        <f>ПЛАН!M276+ПЛАН!O276+ПЛАН!Q276</f>
        <v>0</v>
      </c>
      <c r="W287" s="1088" t="s">
        <v>62</v>
      </c>
      <c r="X287" s="1082">
        <f>SUM(X288:X290)</f>
        <v>0</v>
      </c>
      <c r="Y287" s="891"/>
      <c r="Z287" s="1448" t="s">
        <v>135</v>
      </c>
      <c r="AA287" s="1444">
        <v>1790</v>
      </c>
      <c r="AB287" s="1444" t="s">
        <v>9</v>
      </c>
      <c r="AC287" s="1088" t="s">
        <v>62</v>
      </c>
      <c r="AD287" s="1390">
        <v>0</v>
      </c>
      <c r="AE287" s="1088" t="s">
        <v>62</v>
      </c>
      <c r="AF287" s="1406">
        <v>0</v>
      </c>
    </row>
    <row r="288" spans="1:32" ht="19.5" customHeight="1">
      <c r="A288" s="891"/>
      <c r="B288" s="894" t="s">
        <v>136</v>
      </c>
      <c r="C288" s="761">
        <v>1791</v>
      </c>
      <c r="D288" s="761" t="s">
        <v>56</v>
      </c>
      <c r="E288" s="1073">
        <f>ПЛАН!L277</f>
        <v>0</v>
      </c>
      <c r="F288" s="1074">
        <f>ПЛАН!M277</f>
        <v>0</v>
      </c>
      <c r="G288" s="1087"/>
      <c r="H288" s="1086"/>
      <c r="I288" s="891"/>
      <c r="J288" s="1288" t="s">
        <v>136</v>
      </c>
      <c r="K288" s="1190">
        <v>1791</v>
      </c>
      <c r="L288" s="1190" t="s">
        <v>56</v>
      </c>
      <c r="M288" s="1189">
        <f>ПЛАН!L277+ПЛАН!N277</f>
        <v>0</v>
      </c>
      <c r="N288" s="1174">
        <f>ПЛАН!M277+ПЛАН!O277</f>
        <v>0</v>
      </c>
      <c r="O288" s="1227"/>
      <c r="P288" s="1225"/>
      <c r="Q288" s="891"/>
      <c r="R288" s="894" t="s">
        <v>136</v>
      </c>
      <c r="S288" s="761">
        <v>1791</v>
      </c>
      <c r="T288" s="761" t="s">
        <v>56</v>
      </c>
      <c r="U288" s="1081">
        <f>ПЛАН!L277+ПЛАН!N277+ПЛАН!P277</f>
        <v>0</v>
      </c>
      <c r="V288" s="1063">
        <f>ПЛАН!M277+ПЛАН!O277+ПЛАН!Q277</f>
        <v>0</v>
      </c>
      <c r="W288" s="1087"/>
      <c r="X288" s="1086"/>
      <c r="Y288" s="891"/>
      <c r="Z288" s="1449" t="s">
        <v>136</v>
      </c>
      <c r="AA288" s="1450">
        <v>1791</v>
      </c>
      <c r="AB288" s="1450" t="s">
        <v>56</v>
      </c>
      <c r="AC288" s="1394">
        <v>0</v>
      </c>
      <c r="AD288" s="1126">
        <v>0</v>
      </c>
      <c r="AE288" s="1087"/>
      <c r="AF288" s="1086"/>
    </row>
    <row r="289" spans="1:32" ht="18" customHeight="1">
      <c r="A289" s="891"/>
      <c r="B289" s="894" t="s">
        <v>422</v>
      </c>
      <c r="C289" s="761">
        <v>1792</v>
      </c>
      <c r="D289" s="761" t="s">
        <v>56</v>
      </c>
      <c r="E289" s="1073">
        <f>ПЛАН!L278</f>
        <v>0</v>
      </c>
      <c r="F289" s="1074">
        <f>ПЛАН!M278</f>
        <v>0</v>
      </c>
      <c r="G289" s="1087"/>
      <c r="H289" s="1086"/>
      <c r="I289" s="891"/>
      <c r="J289" s="1288" t="s">
        <v>422</v>
      </c>
      <c r="K289" s="1190">
        <v>1792</v>
      </c>
      <c r="L289" s="1190" t="s">
        <v>56</v>
      </c>
      <c r="M289" s="1189">
        <f>ПЛАН!L278+ПЛАН!N278</f>
        <v>0</v>
      </c>
      <c r="N289" s="1174">
        <f>ПЛАН!M278+ПЛАН!O278</f>
        <v>0</v>
      </c>
      <c r="O289" s="1227"/>
      <c r="P289" s="1225"/>
      <c r="Q289" s="891"/>
      <c r="R289" s="894" t="s">
        <v>422</v>
      </c>
      <c r="S289" s="761">
        <v>1792</v>
      </c>
      <c r="T289" s="761" t="s">
        <v>56</v>
      </c>
      <c r="U289" s="1081">
        <f>ПЛАН!L278+ПЛАН!N278+ПЛАН!P278</f>
        <v>0</v>
      </c>
      <c r="V289" s="1063">
        <f>ПЛАН!M278+ПЛАН!O278+ПЛАН!Q278</f>
        <v>0</v>
      </c>
      <c r="W289" s="1087"/>
      <c r="X289" s="1086"/>
      <c r="Y289" s="891"/>
      <c r="Z289" s="1449" t="s">
        <v>422</v>
      </c>
      <c r="AA289" s="1450">
        <v>1792</v>
      </c>
      <c r="AB289" s="1450" t="s">
        <v>56</v>
      </c>
      <c r="AC289" s="1394">
        <v>0</v>
      </c>
      <c r="AD289" s="1126">
        <v>0</v>
      </c>
      <c r="AE289" s="1087"/>
      <c r="AF289" s="1086"/>
    </row>
    <row r="290" spans="1:32" ht="21.75" customHeight="1">
      <c r="A290" s="891"/>
      <c r="B290" s="894" t="s">
        <v>423</v>
      </c>
      <c r="C290" s="761">
        <v>1793</v>
      </c>
      <c r="D290" s="761" t="s">
        <v>424</v>
      </c>
      <c r="E290" s="1073">
        <f>ПЛАН!L279</f>
        <v>0</v>
      </c>
      <c r="F290" s="1074">
        <f>ПЛАН!M279</f>
        <v>0</v>
      </c>
      <c r="G290" s="1087"/>
      <c r="H290" s="1086"/>
      <c r="I290" s="891"/>
      <c r="J290" s="1288" t="s">
        <v>423</v>
      </c>
      <c r="K290" s="1190">
        <v>1793</v>
      </c>
      <c r="L290" s="1190" t="s">
        <v>424</v>
      </c>
      <c r="M290" s="1189">
        <f>ПЛАН!L279+ПЛАН!N279</f>
        <v>0</v>
      </c>
      <c r="N290" s="1174">
        <f>ПЛАН!M279+ПЛАН!O279</f>
        <v>0</v>
      </c>
      <c r="O290" s="1227"/>
      <c r="P290" s="1225"/>
      <c r="Q290" s="891"/>
      <c r="R290" s="894" t="s">
        <v>423</v>
      </c>
      <c r="S290" s="761">
        <v>1793</v>
      </c>
      <c r="T290" s="761" t="s">
        <v>424</v>
      </c>
      <c r="U290" s="1081">
        <f>ПЛАН!L279+ПЛАН!N279+ПЛАН!P279</f>
        <v>0</v>
      </c>
      <c r="V290" s="1063">
        <f>ПЛАН!M279+ПЛАН!O279+ПЛАН!Q279</f>
        <v>0</v>
      </c>
      <c r="W290" s="1087"/>
      <c r="X290" s="1086"/>
      <c r="Y290" s="891"/>
      <c r="Z290" s="1449" t="s">
        <v>423</v>
      </c>
      <c r="AA290" s="1450">
        <v>1793</v>
      </c>
      <c r="AB290" s="1450" t="s">
        <v>424</v>
      </c>
      <c r="AC290" s="1394">
        <v>0</v>
      </c>
      <c r="AD290" s="1126">
        <v>0</v>
      </c>
      <c r="AE290" s="1087"/>
      <c r="AF290" s="1505"/>
    </row>
    <row r="291" spans="1:32" ht="18.75" customHeight="1">
      <c r="A291" s="891"/>
      <c r="B291" s="895" t="s">
        <v>161</v>
      </c>
      <c r="C291" s="889"/>
      <c r="D291" s="889"/>
      <c r="E291" s="889"/>
      <c r="F291" s="889"/>
      <c r="G291" s="889"/>
      <c r="H291" s="890"/>
      <c r="I291" s="891"/>
      <c r="J291" s="895" t="s">
        <v>161</v>
      </c>
      <c r="K291" s="889"/>
      <c r="L291" s="889"/>
      <c r="M291" s="889"/>
      <c r="N291" s="889"/>
      <c r="O291" s="889"/>
      <c r="P291" s="890"/>
      <c r="Q291" s="891"/>
      <c r="R291" s="895" t="s">
        <v>161</v>
      </c>
      <c r="S291" s="889"/>
      <c r="T291" s="889"/>
      <c r="U291" s="889"/>
      <c r="V291" s="889"/>
      <c r="W291" s="889"/>
      <c r="X291" s="890"/>
      <c r="Y291" s="891"/>
      <c r="Z291" s="1451" t="s">
        <v>161</v>
      </c>
      <c r="AA291" s="1431"/>
      <c r="AB291" s="1431"/>
      <c r="AC291" s="1431"/>
      <c r="AD291" s="1431"/>
      <c r="AE291" s="1431"/>
      <c r="AF291" s="1432"/>
    </row>
    <row r="292" spans="1:32" ht="20.25" customHeight="1">
      <c r="A292" s="891"/>
      <c r="B292" s="749" t="s">
        <v>139</v>
      </c>
      <c r="C292" s="742">
        <v>1800</v>
      </c>
      <c r="D292" s="742" t="s">
        <v>9</v>
      </c>
      <c r="E292" s="893" t="s">
        <v>62</v>
      </c>
      <c r="F292" s="1082">
        <f>ПЛАН!M281</f>
        <v>0</v>
      </c>
      <c r="G292" s="1088" t="s">
        <v>62</v>
      </c>
      <c r="H292" s="1082">
        <f>SUM(H293:H295)</f>
        <v>0</v>
      </c>
      <c r="I292" s="891"/>
      <c r="J292" s="1180" t="s">
        <v>139</v>
      </c>
      <c r="K292" s="809">
        <v>1800</v>
      </c>
      <c r="L292" s="809" t="s">
        <v>9</v>
      </c>
      <c r="M292" s="1232" t="s">
        <v>62</v>
      </c>
      <c r="N292" s="1184">
        <f>ПЛАН!M281+ПЛАН!O281</f>
        <v>0</v>
      </c>
      <c r="O292" s="1232" t="s">
        <v>62</v>
      </c>
      <c r="P292" s="1230">
        <f>SUM(P293:P295)</f>
        <v>0</v>
      </c>
      <c r="Q292" s="891"/>
      <c r="R292" s="749" t="s">
        <v>139</v>
      </c>
      <c r="S292" s="742">
        <v>1800</v>
      </c>
      <c r="T292" s="742" t="s">
        <v>9</v>
      </c>
      <c r="U292" s="893" t="s">
        <v>62</v>
      </c>
      <c r="V292" s="1069">
        <f>ПЛАН!M281+ПЛАН!O281+ПЛАН!Q281</f>
        <v>0</v>
      </c>
      <c r="W292" s="1088" t="s">
        <v>62</v>
      </c>
      <c r="X292" s="1082">
        <f>SUM(X293:X295)</f>
        <v>0</v>
      </c>
      <c r="Y292" s="891"/>
      <c r="Z292" s="1443" t="s">
        <v>139</v>
      </c>
      <c r="AA292" s="1444">
        <v>1800</v>
      </c>
      <c r="AB292" s="1444" t="s">
        <v>9</v>
      </c>
      <c r="AC292" s="1088" t="s">
        <v>62</v>
      </c>
      <c r="AD292" s="1390">
        <v>0</v>
      </c>
      <c r="AE292" s="1088" t="s">
        <v>62</v>
      </c>
      <c r="AF292" s="1406">
        <v>0</v>
      </c>
    </row>
    <row r="293" spans="1:32" ht="18.75" customHeight="1">
      <c r="A293" s="891"/>
      <c r="B293" s="894" t="s">
        <v>425</v>
      </c>
      <c r="C293" s="761">
        <v>1801</v>
      </c>
      <c r="D293" s="761" t="s">
        <v>56</v>
      </c>
      <c r="E293" s="1073">
        <f>ПЛАН!L282</f>
        <v>0</v>
      </c>
      <c r="F293" s="1074">
        <f>ПЛАН!M282</f>
        <v>0</v>
      </c>
      <c r="G293" s="1087"/>
      <c r="H293" s="1086"/>
      <c r="I293" s="891"/>
      <c r="J293" s="1288" t="s">
        <v>425</v>
      </c>
      <c r="K293" s="1190">
        <v>1801</v>
      </c>
      <c r="L293" s="1190" t="s">
        <v>56</v>
      </c>
      <c r="M293" s="1189">
        <f>ПЛАН!L282+ПЛАН!N282</f>
        <v>0</v>
      </c>
      <c r="N293" s="1174">
        <f>ПЛАН!M282+ПЛАН!O282</f>
        <v>0</v>
      </c>
      <c r="O293" s="1227"/>
      <c r="P293" s="1225"/>
      <c r="Q293" s="891"/>
      <c r="R293" s="894" t="s">
        <v>425</v>
      </c>
      <c r="S293" s="761">
        <v>1801</v>
      </c>
      <c r="T293" s="761" t="s">
        <v>56</v>
      </c>
      <c r="U293" s="1081">
        <f>ПЛАН!L282+ПЛАН!N282+ПЛАН!P282</f>
        <v>0</v>
      </c>
      <c r="V293" s="1063">
        <f>ПЛАН!M282+ПЛАН!O282+ПЛАН!Q282</f>
        <v>0</v>
      </c>
      <c r="W293" s="1087"/>
      <c r="X293" s="1086"/>
      <c r="Y293" s="891"/>
      <c r="Z293" s="1449" t="s">
        <v>425</v>
      </c>
      <c r="AA293" s="1450">
        <v>1801</v>
      </c>
      <c r="AB293" s="1450" t="s">
        <v>56</v>
      </c>
      <c r="AC293" s="1394">
        <v>0</v>
      </c>
      <c r="AD293" s="1126">
        <v>0</v>
      </c>
      <c r="AE293" s="1087"/>
      <c r="AF293" s="1086"/>
    </row>
    <row r="294" spans="1:32" ht="20.25" customHeight="1">
      <c r="A294" s="891"/>
      <c r="B294" s="894" t="s">
        <v>426</v>
      </c>
      <c r="C294" s="761">
        <v>1802</v>
      </c>
      <c r="D294" s="761" t="s">
        <v>56</v>
      </c>
      <c r="E294" s="1073">
        <f>ПЛАН!L283</f>
        <v>0</v>
      </c>
      <c r="F294" s="1074">
        <f>ПЛАН!M283</f>
        <v>0</v>
      </c>
      <c r="G294" s="1087"/>
      <c r="H294" s="1086"/>
      <c r="I294" s="891"/>
      <c r="J294" s="1288" t="s">
        <v>426</v>
      </c>
      <c r="K294" s="1190">
        <v>1802</v>
      </c>
      <c r="L294" s="1190" t="s">
        <v>56</v>
      </c>
      <c r="M294" s="1189">
        <f>ПЛАН!L283+ПЛАН!N283</f>
        <v>0</v>
      </c>
      <c r="N294" s="1174">
        <f>ПЛАН!M283+ПЛАН!O283</f>
        <v>0</v>
      </c>
      <c r="O294" s="1227"/>
      <c r="P294" s="1225"/>
      <c r="Q294" s="891"/>
      <c r="R294" s="894" t="s">
        <v>426</v>
      </c>
      <c r="S294" s="761">
        <v>1802</v>
      </c>
      <c r="T294" s="761" t="s">
        <v>56</v>
      </c>
      <c r="U294" s="1081">
        <f>ПЛАН!L283+ПЛАН!N283+ПЛАН!P283</f>
        <v>0</v>
      </c>
      <c r="V294" s="1063">
        <f>ПЛАН!M283+ПЛАН!O283+ПЛАН!Q283</f>
        <v>0</v>
      </c>
      <c r="W294" s="1087"/>
      <c r="X294" s="1086"/>
      <c r="Y294" s="891"/>
      <c r="Z294" s="1449" t="s">
        <v>426</v>
      </c>
      <c r="AA294" s="1450">
        <v>1802</v>
      </c>
      <c r="AB294" s="1450" t="s">
        <v>56</v>
      </c>
      <c r="AC294" s="1394">
        <v>0</v>
      </c>
      <c r="AD294" s="1126">
        <v>0</v>
      </c>
      <c r="AE294" s="1087"/>
      <c r="AF294" s="1086"/>
    </row>
    <row r="295" spans="1:32" ht="20.25" customHeight="1">
      <c r="A295" s="891"/>
      <c r="B295" s="894" t="s">
        <v>427</v>
      </c>
      <c r="C295" s="761">
        <v>1803</v>
      </c>
      <c r="D295" s="761" t="s">
        <v>56</v>
      </c>
      <c r="E295" s="1073">
        <f>ПЛАН!L284</f>
        <v>0</v>
      </c>
      <c r="F295" s="1074">
        <f>ПЛАН!M284</f>
        <v>0</v>
      </c>
      <c r="G295" s="1087"/>
      <c r="H295" s="1086"/>
      <c r="I295" s="891"/>
      <c r="J295" s="1288" t="s">
        <v>427</v>
      </c>
      <c r="K295" s="1190">
        <v>1803</v>
      </c>
      <c r="L295" s="1190" t="s">
        <v>56</v>
      </c>
      <c r="M295" s="1189">
        <f>ПЛАН!L284+ПЛАН!N284</f>
        <v>0</v>
      </c>
      <c r="N295" s="1174">
        <f>ПЛАН!M284+ПЛАН!O284</f>
        <v>0</v>
      </c>
      <c r="O295" s="1227"/>
      <c r="P295" s="1225"/>
      <c r="Q295" s="891"/>
      <c r="R295" s="894" t="s">
        <v>427</v>
      </c>
      <c r="S295" s="761">
        <v>1803</v>
      </c>
      <c r="T295" s="761" t="s">
        <v>56</v>
      </c>
      <c r="U295" s="1081">
        <f>ПЛАН!L284+ПЛАН!N284+ПЛАН!P284</f>
        <v>0</v>
      </c>
      <c r="V295" s="1063">
        <f>ПЛАН!M284+ПЛАН!O284+ПЛАН!Q284</f>
        <v>0</v>
      </c>
      <c r="W295" s="1087"/>
      <c r="X295" s="1086"/>
      <c r="Y295" s="891"/>
      <c r="Z295" s="1449" t="s">
        <v>427</v>
      </c>
      <c r="AA295" s="1450">
        <v>1803</v>
      </c>
      <c r="AB295" s="1450" t="s">
        <v>56</v>
      </c>
      <c r="AC295" s="1394">
        <v>0</v>
      </c>
      <c r="AD295" s="1126">
        <v>0</v>
      </c>
      <c r="AE295" s="1087"/>
      <c r="AF295" s="1086"/>
    </row>
    <row r="296" spans="1:32" ht="18.75" customHeight="1">
      <c r="A296" s="891"/>
      <c r="B296" s="895" t="s">
        <v>428</v>
      </c>
      <c r="C296" s="889"/>
      <c r="D296" s="889"/>
      <c r="E296" s="889"/>
      <c r="F296" s="889"/>
      <c r="G296" s="889"/>
      <c r="H296" s="890"/>
      <c r="I296" s="891"/>
      <c r="J296" s="895" t="s">
        <v>428</v>
      </c>
      <c r="K296" s="889"/>
      <c r="L296" s="889"/>
      <c r="M296" s="889"/>
      <c r="N296" s="889"/>
      <c r="O296" s="889"/>
      <c r="P296" s="890"/>
      <c r="Q296" s="891"/>
      <c r="R296" s="895" t="s">
        <v>428</v>
      </c>
      <c r="S296" s="889"/>
      <c r="T296" s="889"/>
      <c r="U296" s="889"/>
      <c r="V296" s="889"/>
      <c r="W296" s="889"/>
      <c r="X296" s="890"/>
      <c r="Y296" s="891"/>
      <c r="Z296" s="1451" t="s">
        <v>428</v>
      </c>
      <c r="AA296" s="1431"/>
      <c r="AB296" s="1431"/>
      <c r="AC296" s="1431"/>
      <c r="AD296" s="1431"/>
      <c r="AE296" s="1431"/>
      <c r="AF296" s="1432"/>
    </row>
    <row r="297" spans="1:32" ht="18.75" customHeight="1">
      <c r="A297" s="891"/>
      <c r="B297" s="749" t="s">
        <v>143</v>
      </c>
      <c r="C297" s="794">
        <v>1810</v>
      </c>
      <c r="D297" s="742" t="s">
        <v>9</v>
      </c>
      <c r="E297" s="766" t="s">
        <v>62</v>
      </c>
      <c r="F297" s="1082">
        <f>ПЛАН!M286</f>
        <v>0</v>
      </c>
      <c r="G297" s="766" t="s">
        <v>62</v>
      </c>
      <c r="H297" s="1082">
        <f>H298</f>
        <v>0</v>
      </c>
      <c r="I297" s="891"/>
      <c r="J297" s="1180" t="s">
        <v>143</v>
      </c>
      <c r="K297" s="1216">
        <v>1810</v>
      </c>
      <c r="L297" s="809" t="s">
        <v>9</v>
      </c>
      <c r="M297" s="1248" t="s">
        <v>62</v>
      </c>
      <c r="N297" s="1184">
        <f>ПЛАН!M286+ПЛАН!O286</f>
        <v>0</v>
      </c>
      <c r="O297" s="1248" t="s">
        <v>62</v>
      </c>
      <c r="P297" s="1230">
        <f>P298</f>
        <v>0</v>
      </c>
      <c r="Q297" s="891"/>
      <c r="R297" s="749" t="s">
        <v>143</v>
      </c>
      <c r="S297" s="794">
        <v>1810</v>
      </c>
      <c r="T297" s="742" t="s">
        <v>9</v>
      </c>
      <c r="U297" s="766" t="s">
        <v>62</v>
      </c>
      <c r="V297" s="1069">
        <f>ПЛАН!M286+ПЛАН!O286+ПЛАН!Q286</f>
        <v>0</v>
      </c>
      <c r="W297" s="766" t="s">
        <v>62</v>
      </c>
      <c r="X297" s="1082">
        <f>X298</f>
        <v>0</v>
      </c>
      <c r="Y297" s="891"/>
      <c r="Z297" s="1443" t="s">
        <v>143</v>
      </c>
      <c r="AA297" s="1452">
        <v>1810</v>
      </c>
      <c r="AB297" s="1444" t="s">
        <v>9</v>
      </c>
      <c r="AC297" s="1090" t="s">
        <v>62</v>
      </c>
      <c r="AD297" s="1390">
        <v>0</v>
      </c>
      <c r="AE297" s="1090" t="s">
        <v>62</v>
      </c>
      <c r="AF297" s="1406">
        <v>0</v>
      </c>
    </row>
    <row r="298" spans="1:32" ht="21" customHeight="1">
      <c r="A298" s="891"/>
      <c r="B298" s="894" t="s">
        <v>429</v>
      </c>
      <c r="C298" s="799">
        <v>1811</v>
      </c>
      <c r="D298" s="761" t="s">
        <v>9</v>
      </c>
      <c r="E298" s="743" t="s">
        <v>62</v>
      </c>
      <c r="F298" s="1074">
        <f>ПЛАН!M287</f>
        <v>0</v>
      </c>
      <c r="G298" s="743" t="s">
        <v>62</v>
      </c>
      <c r="H298" s="1086"/>
      <c r="I298" s="891"/>
      <c r="J298" s="1288" t="s">
        <v>429</v>
      </c>
      <c r="K298" s="1219">
        <v>1811</v>
      </c>
      <c r="L298" s="1190" t="s">
        <v>9</v>
      </c>
      <c r="M298" s="810" t="s">
        <v>62</v>
      </c>
      <c r="N298" s="1174">
        <f>ПЛАН!M287+ПЛАН!O287</f>
        <v>0</v>
      </c>
      <c r="O298" s="810" t="s">
        <v>62</v>
      </c>
      <c r="P298" s="1225"/>
      <c r="Q298" s="891"/>
      <c r="R298" s="894" t="s">
        <v>429</v>
      </c>
      <c r="S298" s="799">
        <v>1811</v>
      </c>
      <c r="T298" s="761" t="s">
        <v>9</v>
      </c>
      <c r="U298" s="743" t="s">
        <v>62</v>
      </c>
      <c r="V298" s="1063">
        <f>ПЛАН!M287+ПЛАН!O287+ПЛАН!Q287</f>
        <v>0</v>
      </c>
      <c r="W298" s="743" t="s">
        <v>62</v>
      </c>
      <c r="X298" s="1086"/>
      <c r="Y298" s="891"/>
      <c r="Z298" s="1449" t="s">
        <v>429</v>
      </c>
      <c r="AA298" s="1453">
        <v>1811</v>
      </c>
      <c r="AB298" s="1450" t="s">
        <v>9</v>
      </c>
      <c r="AC298" s="1088" t="s">
        <v>62</v>
      </c>
      <c r="AD298" s="1126">
        <v>0</v>
      </c>
      <c r="AE298" s="1088" t="s">
        <v>62</v>
      </c>
      <c r="AF298" s="1086"/>
    </row>
    <row r="299" spans="1:32" ht="19.5" customHeight="1">
      <c r="A299" s="876"/>
      <c r="B299" s="889" t="s">
        <v>430</v>
      </c>
      <c r="C299" s="889"/>
      <c r="D299" s="889"/>
      <c r="E299" s="889"/>
      <c r="F299" s="889"/>
      <c r="G299" s="889"/>
      <c r="H299" s="890"/>
      <c r="I299" s="876"/>
      <c r="J299" s="889" t="s">
        <v>430</v>
      </c>
      <c r="K299" s="889"/>
      <c r="L299" s="889"/>
      <c r="M299" s="889"/>
      <c r="N299" s="889"/>
      <c r="O299" s="889"/>
      <c r="P299" s="890"/>
      <c r="Q299" s="876"/>
      <c r="R299" s="889" t="s">
        <v>430</v>
      </c>
      <c r="S299" s="889"/>
      <c r="T299" s="889"/>
      <c r="U299" s="889"/>
      <c r="V299" s="889"/>
      <c r="W299" s="889"/>
      <c r="X299" s="890"/>
      <c r="Y299" s="876"/>
      <c r="Z299" s="1431" t="s">
        <v>430</v>
      </c>
      <c r="AA299" s="1431"/>
      <c r="AB299" s="1431"/>
      <c r="AC299" s="1431"/>
      <c r="AD299" s="1431"/>
      <c r="AE299" s="1431"/>
      <c r="AF299" s="1432"/>
    </row>
    <row r="300" spans="1:32" ht="34.5" customHeight="1">
      <c r="A300" s="896">
        <v>1</v>
      </c>
      <c r="B300" s="897" t="s">
        <v>431</v>
      </c>
      <c r="C300" s="737">
        <v>1820</v>
      </c>
      <c r="D300" s="888" t="s">
        <v>85</v>
      </c>
      <c r="E300" s="1073">
        <f>ПЛАН!L289</f>
        <v>28450</v>
      </c>
      <c r="F300" s="1074">
        <f>ПЛАН!M289</f>
        <v>4210.6</v>
      </c>
      <c r="G300" s="1087">
        <v>29361</v>
      </c>
      <c r="H300" s="1086">
        <v>4374.7</v>
      </c>
      <c r="I300" s="896">
        <v>1</v>
      </c>
      <c r="J300" s="1289" t="s">
        <v>431</v>
      </c>
      <c r="K300" s="1172">
        <v>1820</v>
      </c>
      <c r="L300" s="1285" t="s">
        <v>85</v>
      </c>
      <c r="M300" s="1189">
        <f>ПЛАН!L289+ПЛАН!N289</f>
        <v>56900</v>
      </c>
      <c r="N300" s="1174">
        <f>ПЛАН!M289+ПЛАН!O289</f>
        <v>8410.6</v>
      </c>
      <c r="O300" s="1227">
        <v>50858</v>
      </c>
      <c r="P300" s="1225">
        <v>8403.7</v>
      </c>
      <c r="Q300" s="896">
        <v>1</v>
      </c>
      <c r="R300" s="897" t="s">
        <v>431</v>
      </c>
      <c r="S300" s="737">
        <v>1820</v>
      </c>
      <c r="T300" s="888" t="s">
        <v>85</v>
      </c>
      <c r="U300" s="1081">
        <f>ПЛАН!L289+ПЛАН!N289+ПЛАН!P289</f>
        <v>84250</v>
      </c>
      <c r="V300" s="1063">
        <f>ПЛАН!M289+ПЛАН!O289+ПЛАН!Q289</f>
        <v>12453.8</v>
      </c>
      <c r="W300" s="1087">
        <v>82575</v>
      </c>
      <c r="X300" s="1086">
        <v>12685</v>
      </c>
      <c r="Y300" s="896">
        <v>1</v>
      </c>
      <c r="Z300" s="1454" t="s">
        <v>431</v>
      </c>
      <c r="AA300" s="1442">
        <v>1820</v>
      </c>
      <c r="AB300" s="1441" t="s">
        <v>85</v>
      </c>
      <c r="AC300" s="1394">
        <v>112600</v>
      </c>
      <c r="AD300" s="1126">
        <v>16644.9</v>
      </c>
      <c r="AE300" s="1087">
        <v>115849</v>
      </c>
      <c r="AF300" s="1086">
        <v>18852.9</v>
      </c>
    </row>
    <row r="301" spans="1:32" ht="18.75" customHeight="1">
      <c r="A301" s="871">
        <v>2</v>
      </c>
      <c r="B301" s="887" t="s">
        <v>39</v>
      </c>
      <c r="C301" s="737">
        <v>1830</v>
      </c>
      <c r="D301" s="737" t="s">
        <v>85</v>
      </c>
      <c r="E301" s="1073">
        <f>ПЛАН!L290</f>
        <v>7500</v>
      </c>
      <c r="F301" s="1074">
        <f>ПЛАН!M290</f>
        <v>975</v>
      </c>
      <c r="G301" s="1087">
        <v>10681</v>
      </c>
      <c r="H301" s="1086">
        <v>1568.2</v>
      </c>
      <c r="I301" s="871">
        <v>2</v>
      </c>
      <c r="J301" s="1284" t="s">
        <v>39</v>
      </c>
      <c r="K301" s="1172">
        <v>1830</v>
      </c>
      <c r="L301" s="1172" t="s">
        <v>85</v>
      </c>
      <c r="M301" s="1189">
        <f>ПЛАН!L290+ПЛАН!N290</f>
        <v>16500</v>
      </c>
      <c r="N301" s="1174">
        <f>ПЛАН!M290+ПЛАН!O290</f>
        <v>2145</v>
      </c>
      <c r="O301" s="1227">
        <v>16717</v>
      </c>
      <c r="P301" s="1225">
        <v>2326.5</v>
      </c>
      <c r="Q301" s="871">
        <v>2</v>
      </c>
      <c r="R301" s="887" t="s">
        <v>39</v>
      </c>
      <c r="S301" s="737">
        <v>1830</v>
      </c>
      <c r="T301" s="737" t="s">
        <v>85</v>
      </c>
      <c r="U301" s="1081">
        <f>ПЛАН!L290+ПЛАН!N290+ПЛАН!P290</f>
        <v>25500</v>
      </c>
      <c r="V301" s="1063">
        <f>ПЛАН!M290+ПЛАН!O290+ПЛАН!Q290</f>
        <v>3315</v>
      </c>
      <c r="W301" s="1087">
        <v>30893</v>
      </c>
      <c r="X301" s="1086">
        <v>3216.4</v>
      </c>
      <c r="Y301" s="871">
        <v>2</v>
      </c>
      <c r="Z301" s="1440" t="s">
        <v>39</v>
      </c>
      <c r="AA301" s="1442">
        <v>1830</v>
      </c>
      <c r="AB301" s="1442" t="s">
        <v>85</v>
      </c>
      <c r="AC301" s="1394">
        <v>34500</v>
      </c>
      <c r="AD301" s="1126">
        <v>4485</v>
      </c>
      <c r="AE301" s="1087">
        <v>38776</v>
      </c>
      <c r="AF301" s="1086">
        <v>4343</v>
      </c>
    </row>
    <row r="302" spans="1:32" s="804" customFormat="1" ht="20.25" customHeight="1">
      <c r="A302" s="896">
        <v>3</v>
      </c>
      <c r="B302" s="749" t="s">
        <v>58</v>
      </c>
      <c r="C302" s="737">
        <v>1840</v>
      </c>
      <c r="D302" s="737" t="s">
        <v>9</v>
      </c>
      <c r="E302" s="738" t="s">
        <v>62</v>
      </c>
      <c r="F302" s="1074">
        <f>ПЛАН!M291</f>
        <v>0</v>
      </c>
      <c r="G302" s="1062" t="s">
        <v>62</v>
      </c>
      <c r="H302" s="1064">
        <v>12.1</v>
      </c>
      <c r="I302" s="896">
        <v>3</v>
      </c>
      <c r="J302" s="1180" t="s">
        <v>58</v>
      </c>
      <c r="K302" s="1172">
        <v>1840</v>
      </c>
      <c r="L302" s="1172" t="s">
        <v>9</v>
      </c>
      <c r="M302" s="1173" t="s">
        <v>62</v>
      </c>
      <c r="N302" s="1174">
        <f>ПЛАН!M291+ПЛАН!O291</f>
        <v>10.6</v>
      </c>
      <c r="O302" s="647" t="s">
        <v>62</v>
      </c>
      <c r="P302" s="648">
        <v>4.6</v>
      </c>
      <c r="Q302" s="896">
        <v>3</v>
      </c>
      <c r="R302" s="749" t="s">
        <v>58</v>
      </c>
      <c r="S302" s="737">
        <v>1840</v>
      </c>
      <c r="T302" s="737" t="s">
        <v>9</v>
      </c>
      <c r="U302" s="738" t="s">
        <v>62</v>
      </c>
      <c r="V302" s="1063">
        <f>ПЛАН!M291+ПЛАН!O291+ПЛАН!Q291</f>
        <v>15.2</v>
      </c>
      <c r="W302" s="1062" t="s">
        <v>62</v>
      </c>
      <c r="X302" s="1064">
        <v>12.4</v>
      </c>
      <c r="Y302" s="896">
        <v>3</v>
      </c>
      <c r="Z302" s="1443" t="s">
        <v>58</v>
      </c>
      <c r="AA302" s="1442">
        <v>1840</v>
      </c>
      <c r="AB302" s="1442" t="s">
        <v>9</v>
      </c>
      <c r="AC302" s="1387" t="s">
        <v>62</v>
      </c>
      <c r="AD302" s="1126">
        <v>19.9</v>
      </c>
      <c r="AE302" s="1126" t="s">
        <v>62</v>
      </c>
      <c r="AF302" s="1384">
        <v>24</v>
      </c>
    </row>
    <row r="303" spans="1:32" ht="18" customHeight="1">
      <c r="A303" s="871">
        <v>4</v>
      </c>
      <c r="B303" s="815" t="s">
        <v>12</v>
      </c>
      <c r="C303" s="737">
        <v>1850</v>
      </c>
      <c r="D303" s="742" t="s">
        <v>9</v>
      </c>
      <c r="E303" s="743" t="s">
        <v>62</v>
      </c>
      <c r="F303" s="1074">
        <f>ПЛАН!M292</f>
        <v>0</v>
      </c>
      <c r="G303" s="1070" t="s">
        <v>62</v>
      </c>
      <c r="H303" s="1065"/>
      <c r="I303" s="871">
        <v>4</v>
      </c>
      <c r="J303" s="1233" t="s">
        <v>12</v>
      </c>
      <c r="K303" s="1172">
        <v>1850</v>
      </c>
      <c r="L303" s="809" t="s">
        <v>9</v>
      </c>
      <c r="M303" s="810" t="s">
        <v>62</v>
      </c>
      <c r="N303" s="1174">
        <f>ПЛАН!M292+ПЛАН!O292</f>
        <v>0</v>
      </c>
      <c r="O303" s="79" t="s">
        <v>62</v>
      </c>
      <c r="P303" s="82"/>
      <c r="Q303" s="871">
        <v>4</v>
      </c>
      <c r="R303" s="815" t="s">
        <v>12</v>
      </c>
      <c r="S303" s="737">
        <v>1850</v>
      </c>
      <c r="T303" s="742" t="s">
        <v>9</v>
      </c>
      <c r="U303" s="743" t="s">
        <v>62</v>
      </c>
      <c r="V303" s="1063">
        <f>ПЛАН!M292+ПЛАН!O292+ПЛАН!Q292</f>
        <v>0</v>
      </c>
      <c r="W303" s="1070" t="s">
        <v>62</v>
      </c>
      <c r="X303" s="1065"/>
      <c r="Y303" s="871">
        <v>4</v>
      </c>
      <c r="Z303" s="1445" t="s">
        <v>12</v>
      </c>
      <c r="AA303" s="1442">
        <v>1850</v>
      </c>
      <c r="AB303" s="1444" t="s">
        <v>9</v>
      </c>
      <c r="AC303" s="1088" t="s">
        <v>62</v>
      </c>
      <c r="AD303" s="1126">
        <v>0</v>
      </c>
      <c r="AE303" s="1086" t="s">
        <v>62</v>
      </c>
      <c r="AF303" s="1388"/>
    </row>
    <row r="304" spans="1:32" ht="18" customHeight="1">
      <c r="A304" s="866"/>
      <c r="B304" s="1141" t="s">
        <v>144</v>
      </c>
      <c r="C304" s="737">
        <v>1860</v>
      </c>
      <c r="D304" s="742" t="s">
        <v>9</v>
      </c>
      <c r="E304" s="816" t="s">
        <v>62</v>
      </c>
      <c r="F304" s="1082">
        <f>ПЛАН!M293</f>
        <v>5185.6</v>
      </c>
      <c r="G304" s="1093" t="s">
        <v>62</v>
      </c>
      <c r="H304" s="1097">
        <f>SUM(H300:H303)</f>
        <v>5955</v>
      </c>
      <c r="I304" s="866"/>
      <c r="J304" s="898" t="s">
        <v>144</v>
      </c>
      <c r="K304" s="1172">
        <v>1860</v>
      </c>
      <c r="L304" s="809" t="s">
        <v>9</v>
      </c>
      <c r="M304" s="1235" t="s">
        <v>62</v>
      </c>
      <c r="N304" s="1184">
        <f>ПЛАН!M293+ПЛАН!O293</f>
        <v>10566.2</v>
      </c>
      <c r="O304" s="1290" t="s">
        <v>62</v>
      </c>
      <c r="P304" s="1291">
        <f>SUM(P300:P303)</f>
        <v>10734.800000000001</v>
      </c>
      <c r="Q304" s="866"/>
      <c r="R304" s="898" t="s">
        <v>144</v>
      </c>
      <c r="S304" s="737">
        <v>1860</v>
      </c>
      <c r="T304" s="742" t="s">
        <v>9</v>
      </c>
      <c r="U304" s="816" t="s">
        <v>62</v>
      </c>
      <c r="V304" s="1069">
        <f>ПЛАН!M293+ПЛАН!O293+ПЛАН!Q293</f>
        <v>15784</v>
      </c>
      <c r="W304" s="1093" t="s">
        <v>62</v>
      </c>
      <c r="X304" s="1097">
        <f>SUM(X300:X303)</f>
        <v>15913.8</v>
      </c>
      <c r="Y304" s="1375"/>
      <c r="Z304" s="1447" t="s">
        <v>144</v>
      </c>
      <c r="AA304" s="1442">
        <v>1860</v>
      </c>
      <c r="AB304" s="1444" t="s">
        <v>9</v>
      </c>
      <c r="AC304" s="1407" t="s">
        <v>62</v>
      </c>
      <c r="AD304" s="1390">
        <v>21149.800000000003</v>
      </c>
      <c r="AE304" s="1406" t="s">
        <v>62</v>
      </c>
      <c r="AF304" s="1455">
        <v>23219.9</v>
      </c>
    </row>
    <row r="305" spans="1:32" ht="21.75" customHeight="1">
      <c r="A305" s="891"/>
      <c r="B305" s="746" t="s">
        <v>432</v>
      </c>
      <c r="C305" s="737">
        <v>1870</v>
      </c>
      <c r="D305" s="742"/>
      <c r="E305" s="766" t="s">
        <v>62</v>
      </c>
      <c r="F305" s="1082">
        <f>ПЛАН!M294</f>
        <v>2375</v>
      </c>
      <c r="G305" s="1077" t="s">
        <v>62</v>
      </c>
      <c r="H305" s="1094">
        <v>2211.5</v>
      </c>
      <c r="I305" s="891"/>
      <c r="J305" s="1177" t="s">
        <v>432</v>
      </c>
      <c r="K305" s="1172">
        <v>1870</v>
      </c>
      <c r="L305" s="809"/>
      <c r="M305" s="1248" t="s">
        <v>62</v>
      </c>
      <c r="N305" s="1184">
        <f>ПЛАН!M294+ПЛАН!O294</f>
        <v>4750</v>
      </c>
      <c r="O305" s="1211" t="s">
        <v>62</v>
      </c>
      <c r="P305" s="1292">
        <v>4018.2</v>
      </c>
      <c r="Q305" s="891"/>
      <c r="R305" s="746" t="s">
        <v>432</v>
      </c>
      <c r="S305" s="737">
        <v>1870</v>
      </c>
      <c r="T305" s="742"/>
      <c r="U305" s="766" t="s">
        <v>62</v>
      </c>
      <c r="V305" s="1069">
        <f>ПЛАН!M294+ПЛАН!O294+ПЛАН!Q294</f>
        <v>7125</v>
      </c>
      <c r="W305" s="1077" t="s">
        <v>62</v>
      </c>
      <c r="X305" s="1094">
        <v>6392</v>
      </c>
      <c r="Y305" s="891"/>
      <c r="Z305" s="1456" t="s">
        <v>432</v>
      </c>
      <c r="AA305" s="1442">
        <v>1870</v>
      </c>
      <c r="AB305" s="1444"/>
      <c r="AC305" s="1090" t="s">
        <v>62</v>
      </c>
      <c r="AD305" s="1390">
        <v>9500</v>
      </c>
      <c r="AE305" s="1400" t="s">
        <v>62</v>
      </c>
      <c r="AF305" s="1455">
        <v>9252.3</v>
      </c>
    </row>
    <row r="306" spans="1:32" ht="18.75" customHeight="1">
      <c r="A306" s="891"/>
      <c r="B306" s="746" t="s">
        <v>213</v>
      </c>
      <c r="C306" s="737">
        <v>1880</v>
      </c>
      <c r="D306" s="742"/>
      <c r="E306" s="743" t="s">
        <v>62</v>
      </c>
      <c r="F306" s="1082">
        <f>ПЛАН!M295</f>
        <v>1125</v>
      </c>
      <c r="G306" s="1093" t="s">
        <v>62</v>
      </c>
      <c r="H306" s="1487">
        <v>839.8</v>
      </c>
      <c r="I306" s="891"/>
      <c r="J306" s="1177" t="s">
        <v>213</v>
      </c>
      <c r="K306" s="1172">
        <v>1880</v>
      </c>
      <c r="L306" s="809"/>
      <c r="M306" s="810" t="s">
        <v>62</v>
      </c>
      <c r="N306" s="1184">
        <f>ПЛАН!M295+ПЛАН!O295</f>
        <v>2250</v>
      </c>
      <c r="O306" s="1290" t="s">
        <v>62</v>
      </c>
      <c r="P306" s="1292">
        <v>1407.1</v>
      </c>
      <c r="Q306" s="891"/>
      <c r="R306" s="746" t="s">
        <v>213</v>
      </c>
      <c r="S306" s="737">
        <v>1880</v>
      </c>
      <c r="T306" s="742"/>
      <c r="U306" s="743" t="s">
        <v>62</v>
      </c>
      <c r="V306" s="1069">
        <f>ПЛАН!M295+ПЛАН!O295+ПЛАН!Q295</f>
        <v>3375</v>
      </c>
      <c r="W306" s="1093" t="s">
        <v>62</v>
      </c>
      <c r="X306" s="1094">
        <v>2252.2</v>
      </c>
      <c r="Y306" s="891"/>
      <c r="Z306" s="1456" t="s">
        <v>213</v>
      </c>
      <c r="AA306" s="1442">
        <v>1880</v>
      </c>
      <c r="AB306" s="1444"/>
      <c r="AC306" s="1088" t="s">
        <v>62</v>
      </c>
      <c r="AD306" s="1390">
        <v>4500</v>
      </c>
      <c r="AE306" s="1406" t="s">
        <v>62</v>
      </c>
      <c r="AF306" s="1455">
        <v>3120.3</v>
      </c>
    </row>
    <row r="307" spans="1:32" ht="22.5" customHeight="1">
      <c r="A307" s="891"/>
      <c r="B307" s="746" t="s">
        <v>64</v>
      </c>
      <c r="C307" s="771">
        <v>1890</v>
      </c>
      <c r="D307" s="742"/>
      <c r="E307" s="766" t="s">
        <v>62</v>
      </c>
      <c r="F307" s="1082">
        <f>ПЛАН!M296</f>
        <v>1875</v>
      </c>
      <c r="G307" s="1077" t="s">
        <v>62</v>
      </c>
      <c r="H307" s="1488">
        <v>1243.2</v>
      </c>
      <c r="I307" s="891"/>
      <c r="J307" s="1177" t="s">
        <v>64</v>
      </c>
      <c r="K307" s="1159">
        <v>1890</v>
      </c>
      <c r="L307" s="809"/>
      <c r="M307" s="1248" t="s">
        <v>62</v>
      </c>
      <c r="N307" s="1184">
        <f>ПЛАН!M296+ПЛАН!O296</f>
        <v>3750</v>
      </c>
      <c r="O307" s="1211" t="s">
        <v>62</v>
      </c>
      <c r="P307" s="1315">
        <v>2236</v>
      </c>
      <c r="Q307" s="891"/>
      <c r="R307" s="746" t="s">
        <v>64</v>
      </c>
      <c r="S307" s="771">
        <v>1890</v>
      </c>
      <c r="T307" s="742"/>
      <c r="U307" s="766" t="s">
        <v>62</v>
      </c>
      <c r="V307" s="1069">
        <f>ПЛАН!M296+ПЛАН!O296+ПЛАН!Q296</f>
        <v>5625</v>
      </c>
      <c r="W307" s="1077" t="s">
        <v>62</v>
      </c>
      <c r="X307" s="1067">
        <v>2733.3</v>
      </c>
      <c r="Y307" s="891"/>
      <c r="Z307" s="1456" t="s">
        <v>64</v>
      </c>
      <c r="AA307" s="1457">
        <v>1890</v>
      </c>
      <c r="AB307" s="1444"/>
      <c r="AC307" s="1090" t="s">
        <v>62</v>
      </c>
      <c r="AD307" s="1390">
        <v>7500</v>
      </c>
      <c r="AE307" s="1400" t="s">
        <v>62</v>
      </c>
      <c r="AF307" s="1391">
        <v>4326.6</v>
      </c>
    </row>
    <row r="308" spans="1:32" ht="20.25" customHeight="1" thickBot="1">
      <c r="A308" s="891"/>
      <c r="B308" s="1149" t="s">
        <v>433</v>
      </c>
      <c r="C308" s="847">
        <v>1900</v>
      </c>
      <c r="D308" s="847" t="s">
        <v>9</v>
      </c>
      <c r="E308" s="900" t="s">
        <v>62</v>
      </c>
      <c r="F308" s="1091">
        <f>ПЛАН!M297</f>
        <v>14923.8</v>
      </c>
      <c r="G308" s="1095" t="s">
        <v>62</v>
      </c>
      <c r="H308" s="1098">
        <f>H285+H287+H292+H297+H304+H305+H306+H307</f>
        <v>12290.4</v>
      </c>
      <c r="I308" s="891"/>
      <c r="J308" s="899" t="s">
        <v>433</v>
      </c>
      <c r="K308" s="1257">
        <v>1900</v>
      </c>
      <c r="L308" s="1257" t="s">
        <v>9</v>
      </c>
      <c r="M308" s="1293" t="s">
        <v>62</v>
      </c>
      <c r="N308" s="1294">
        <f>ПЛАН!M297+ПЛАН!O297</f>
        <v>30051</v>
      </c>
      <c r="O308" s="1295" t="s">
        <v>62</v>
      </c>
      <c r="P308" s="1296">
        <f>P285+P287+P292+P297+P304+P305+P306+P307</f>
        <v>21982.2</v>
      </c>
      <c r="Q308" s="891"/>
      <c r="R308" s="899" t="s">
        <v>433</v>
      </c>
      <c r="S308" s="847">
        <v>1900</v>
      </c>
      <c r="T308" s="847" t="s">
        <v>9</v>
      </c>
      <c r="U308" s="900" t="s">
        <v>62</v>
      </c>
      <c r="V308" s="1100">
        <f>ПЛАН!M297+ПЛАН!O297+ПЛАН!Q297</f>
        <v>45015.4</v>
      </c>
      <c r="W308" s="1095" t="s">
        <v>62</v>
      </c>
      <c r="X308" s="1098">
        <f>X285+X287+X292+X297+X304+X305+X306+X307</f>
        <v>35049.2</v>
      </c>
      <c r="Y308" s="1383"/>
      <c r="Z308" s="1458" t="s">
        <v>433</v>
      </c>
      <c r="AA308" s="1459">
        <v>1900</v>
      </c>
      <c r="AB308" s="1459" t="s">
        <v>9</v>
      </c>
      <c r="AC308" s="1423" t="s">
        <v>62</v>
      </c>
      <c r="AD308" s="1460">
        <v>60125.4</v>
      </c>
      <c r="AE308" s="1461" t="s">
        <v>62</v>
      </c>
      <c r="AF308" s="1462">
        <v>52516.1</v>
      </c>
    </row>
    <row r="309" spans="1:32" ht="20.25" customHeight="1" thickBot="1">
      <c r="A309" s="891"/>
      <c r="B309" s="1150" t="s">
        <v>434</v>
      </c>
      <c r="C309" s="724">
        <v>1910</v>
      </c>
      <c r="D309" s="724" t="s">
        <v>9</v>
      </c>
      <c r="E309" s="902" t="s">
        <v>62</v>
      </c>
      <c r="F309" s="1092">
        <f>ПЛАН!M298</f>
        <v>19449.699999999997</v>
      </c>
      <c r="G309" s="1096" t="s">
        <v>62</v>
      </c>
      <c r="H309" s="1099">
        <f>H132+H308</f>
        <v>18221.3</v>
      </c>
      <c r="I309" s="891"/>
      <c r="J309" s="1297" t="s">
        <v>434</v>
      </c>
      <c r="K309" s="5">
        <v>1910</v>
      </c>
      <c r="L309" s="5" t="s">
        <v>9</v>
      </c>
      <c r="M309" s="1298" t="s">
        <v>62</v>
      </c>
      <c r="N309" s="1299">
        <f>ПЛАН!M298+ПЛАН!O298</f>
        <v>39831.2</v>
      </c>
      <c r="O309" s="1300" t="s">
        <v>62</v>
      </c>
      <c r="P309" s="1301">
        <f>P132+P308</f>
        <v>34306.4</v>
      </c>
      <c r="Q309" s="891"/>
      <c r="R309" s="901" t="s">
        <v>434</v>
      </c>
      <c r="S309" s="724">
        <v>1910</v>
      </c>
      <c r="T309" s="724" t="s">
        <v>9</v>
      </c>
      <c r="U309" s="902" t="s">
        <v>62</v>
      </c>
      <c r="V309" s="1092">
        <f>ПЛАН!M298+ПЛАН!O298+ПЛАН!Q298</f>
        <v>60677.8</v>
      </c>
      <c r="W309" s="1096" t="s">
        <v>62</v>
      </c>
      <c r="X309" s="1099">
        <f>X132+X308</f>
        <v>54152.2</v>
      </c>
      <c r="Y309" s="1383"/>
      <c r="Z309" s="1463" t="s">
        <v>434</v>
      </c>
      <c r="AA309" s="1464">
        <v>1910</v>
      </c>
      <c r="AB309" s="1464" t="s">
        <v>9</v>
      </c>
      <c r="AC309" s="1465" t="s">
        <v>62</v>
      </c>
      <c r="AD309" s="1466">
        <v>81736.5</v>
      </c>
      <c r="AE309" s="1466" t="s">
        <v>62</v>
      </c>
      <c r="AF309" s="1467">
        <v>78832.2</v>
      </c>
    </row>
    <row r="310" spans="1:32" ht="1.5" customHeight="1">
      <c r="A310" s="903"/>
      <c r="B310" s="904"/>
      <c r="C310" s="798"/>
      <c r="D310" s="798"/>
      <c r="E310" s="905"/>
      <c r="F310" s="905"/>
      <c r="G310" s="905"/>
      <c r="H310" s="906"/>
      <c r="I310" s="903"/>
      <c r="J310" s="6"/>
      <c r="K310" s="6"/>
      <c r="L310" s="6"/>
      <c r="M310" s="1302"/>
      <c r="N310" s="1302"/>
      <c r="O310" s="1302"/>
      <c r="P310" s="1303"/>
      <c r="Q310" s="903"/>
      <c r="R310" s="904"/>
      <c r="S310" s="798"/>
      <c r="T310" s="798"/>
      <c r="U310" s="905"/>
      <c r="V310" s="905"/>
      <c r="W310" s="905"/>
      <c r="X310" s="906"/>
      <c r="Y310" s="903"/>
      <c r="Z310" s="1468"/>
      <c r="AA310" s="1469"/>
      <c r="AB310" s="1469"/>
      <c r="AC310" s="1470"/>
      <c r="AD310" s="1470"/>
      <c r="AE310" s="1470"/>
      <c r="AF310" s="1471"/>
    </row>
    <row r="311" spans="1:32" s="911" customFormat="1" ht="26.25" customHeight="1">
      <c r="A311" s="903"/>
      <c r="B311" s="907"/>
      <c r="C311" s="1619" t="s">
        <v>61</v>
      </c>
      <c r="D311" s="1620"/>
      <c r="E311" s="1620"/>
      <c r="F311" s="1621"/>
      <c r="G311" s="1621"/>
      <c r="H311" s="1622"/>
      <c r="I311" s="903"/>
      <c r="J311" s="907"/>
      <c r="K311" s="1619" t="s">
        <v>61</v>
      </c>
      <c r="L311" s="1650"/>
      <c r="M311" s="1650"/>
      <c r="N311" s="1621"/>
      <c r="O311" s="1621"/>
      <c r="P311" s="1622"/>
      <c r="Q311" s="903"/>
      <c r="R311" s="907"/>
      <c r="S311" s="1619" t="s">
        <v>61</v>
      </c>
      <c r="T311" s="1620"/>
      <c r="U311" s="1620"/>
      <c r="V311" s="1621"/>
      <c r="W311" s="1621"/>
      <c r="X311" s="1622"/>
      <c r="Y311" s="903"/>
      <c r="Z311" s="1472"/>
      <c r="AA311" s="1628" t="s">
        <v>61</v>
      </c>
      <c r="AB311" s="1629"/>
      <c r="AC311" s="1629"/>
      <c r="AD311" s="1630"/>
      <c r="AE311" s="1630"/>
      <c r="AF311" s="1631"/>
    </row>
    <row r="312" spans="1:32" ht="13.5" customHeight="1">
      <c r="A312" s="903"/>
      <c r="B312" s="912"/>
      <c r="C312" s="913"/>
      <c r="D312" s="909"/>
      <c r="E312" s="914"/>
      <c r="F312" s="905"/>
      <c r="G312" s="915"/>
      <c r="H312" s="906"/>
      <c r="I312" s="903"/>
      <c r="J312" s="1305"/>
      <c r="K312" s="1306"/>
      <c r="L312" s="1304"/>
      <c r="M312" s="908"/>
      <c r="N312" s="1302"/>
      <c r="O312" s="1307"/>
      <c r="P312" s="1303"/>
      <c r="Q312" s="903"/>
      <c r="R312" s="912"/>
      <c r="S312" s="913"/>
      <c r="T312" s="909"/>
      <c r="U312" s="914"/>
      <c r="V312" s="905"/>
      <c r="W312" s="915"/>
      <c r="X312" s="906"/>
      <c r="Y312" s="903"/>
      <c r="Z312" s="1473"/>
      <c r="AA312" s="1474"/>
      <c r="AB312" s="1475"/>
      <c r="AC312" s="1476"/>
      <c r="AD312" s="1470"/>
      <c r="AE312" s="1477"/>
      <c r="AF312" s="1471"/>
    </row>
    <row r="313" spans="1:32" s="911" customFormat="1" ht="15" customHeight="1">
      <c r="A313" s="903"/>
      <c r="B313" s="916"/>
      <c r="C313" s="1619" t="s">
        <v>59</v>
      </c>
      <c r="D313" s="1620"/>
      <c r="E313" s="1620"/>
      <c r="F313" s="1621"/>
      <c r="G313" s="1621"/>
      <c r="H313" s="1622"/>
      <c r="I313" s="903"/>
      <c r="J313" s="916"/>
      <c r="K313" s="1619" t="s">
        <v>59</v>
      </c>
      <c r="L313" s="1650"/>
      <c r="M313" s="1650"/>
      <c r="N313" s="1621"/>
      <c r="O313" s="1621"/>
      <c r="P313" s="1622"/>
      <c r="Q313" s="903"/>
      <c r="R313" s="916"/>
      <c r="S313" s="1619" t="s">
        <v>59</v>
      </c>
      <c r="T313" s="1620"/>
      <c r="U313" s="1620"/>
      <c r="V313" s="1621"/>
      <c r="W313" s="1621"/>
      <c r="X313" s="1622"/>
      <c r="Y313" s="903"/>
      <c r="Z313" s="1478"/>
      <c r="AA313" s="1628" t="s">
        <v>59</v>
      </c>
      <c r="AB313" s="1629"/>
      <c r="AC313" s="1629"/>
      <c r="AD313" s="1630"/>
      <c r="AE313" s="1630"/>
      <c r="AF313" s="1631"/>
    </row>
    <row r="314" spans="1:32" ht="8.25" customHeight="1">
      <c r="A314" s="903"/>
      <c r="B314" s="912"/>
      <c r="C314" s="913"/>
      <c r="D314" s="909"/>
      <c r="E314" s="914"/>
      <c r="F314" s="905"/>
      <c r="G314" s="915"/>
      <c r="H314" s="906"/>
      <c r="I314" s="903"/>
      <c r="J314" s="1305"/>
      <c r="K314" s="1306"/>
      <c r="L314" s="1304"/>
      <c r="M314" s="908"/>
      <c r="N314" s="1302"/>
      <c r="O314" s="1307"/>
      <c r="P314" s="1303"/>
      <c r="Q314" s="903"/>
      <c r="R314" s="912"/>
      <c r="S314" s="913"/>
      <c r="T314" s="909"/>
      <c r="U314" s="914"/>
      <c r="V314" s="905"/>
      <c r="W314" s="915"/>
      <c r="X314" s="906"/>
      <c r="Y314" s="903"/>
      <c r="Z314" s="912"/>
      <c r="AA314" s="913"/>
      <c r="AB314" s="909"/>
      <c r="AC314" s="914"/>
      <c r="AD314" s="905"/>
      <c r="AE314" s="915"/>
      <c r="AF314" s="906"/>
    </row>
    <row r="315" spans="1:32" s="911" customFormat="1" ht="15" customHeight="1">
      <c r="A315" s="903"/>
      <c r="B315" s="916"/>
      <c r="C315" s="1619" t="s">
        <v>176</v>
      </c>
      <c r="D315" s="1620"/>
      <c r="E315" s="1620"/>
      <c r="F315" s="1621"/>
      <c r="G315" s="1621"/>
      <c r="H315" s="1622"/>
      <c r="I315" s="903"/>
      <c r="J315" s="916"/>
      <c r="K315" s="1619" t="s">
        <v>176</v>
      </c>
      <c r="L315" s="1650"/>
      <c r="M315" s="1650"/>
      <c r="N315" s="1621"/>
      <c r="O315" s="1621"/>
      <c r="P315" s="1622"/>
      <c r="Q315" s="903"/>
      <c r="R315" s="916"/>
      <c r="S315" s="1619" t="s">
        <v>176</v>
      </c>
      <c r="T315" s="1620"/>
      <c r="U315" s="1620"/>
      <c r="V315" s="1621"/>
      <c r="W315" s="1621"/>
      <c r="X315" s="1622"/>
      <c r="Y315" s="903"/>
      <c r="Z315" s="916"/>
      <c r="AA315" s="1619" t="s">
        <v>176</v>
      </c>
      <c r="AB315" s="1620"/>
      <c r="AC315" s="1620"/>
      <c r="AD315" s="1621"/>
      <c r="AE315" s="1621"/>
      <c r="AF315" s="1622"/>
    </row>
    <row r="316" spans="1:32" ht="9.75" customHeight="1">
      <c r="A316" s="903"/>
      <c r="B316" s="912"/>
      <c r="C316" s="913"/>
      <c r="D316" s="909"/>
      <c r="E316" s="914"/>
      <c r="F316" s="905"/>
      <c r="G316" s="915"/>
      <c r="H316" s="906"/>
      <c r="I316" s="903"/>
      <c r="J316" s="1305"/>
      <c r="K316" s="1306"/>
      <c r="L316" s="1304"/>
      <c r="M316" s="908"/>
      <c r="N316" s="1302"/>
      <c r="O316" s="1307"/>
      <c r="P316" s="1303"/>
      <c r="Q316" s="903"/>
      <c r="R316" s="912"/>
      <c r="S316" s="913"/>
      <c r="T316" s="909"/>
      <c r="U316" s="914"/>
      <c r="V316" s="905"/>
      <c r="W316" s="915"/>
      <c r="X316" s="906"/>
      <c r="Y316" s="903"/>
      <c r="Z316" s="912"/>
      <c r="AA316" s="913"/>
      <c r="AB316" s="909"/>
      <c r="AC316" s="914"/>
      <c r="AD316" s="905"/>
      <c r="AE316" s="915"/>
      <c r="AF316" s="906"/>
    </row>
    <row r="317" spans="1:32" s="911" customFormat="1" ht="15" customHeight="1">
      <c r="A317" s="903"/>
      <c r="B317" s="916"/>
      <c r="C317" s="1619" t="s">
        <v>435</v>
      </c>
      <c r="D317" s="1620"/>
      <c r="E317" s="1620"/>
      <c r="F317" s="1621"/>
      <c r="G317" s="1621"/>
      <c r="H317" s="1622"/>
      <c r="I317" s="903"/>
      <c r="J317" s="916"/>
      <c r="K317" s="1619" t="s">
        <v>435</v>
      </c>
      <c r="L317" s="1650"/>
      <c r="M317" s="1650"/>
      <c r="N317" s="1621"/>
      <c r="O317" s="1621"/>
      <c r="P317" s="1622"/>
      <c r="Q317" s="903"/>
      <c r="R317" s="916"/>
      <c r="S317" s="1619" t="s">
        <v>435</v>
      </c>
      <c r="T317" s="1620"/>
      <c r="U317" s="1620"/>
      <c r="V317" s="1621"/>
      <c r="W317" s="1621"/>
      <c r="X317" s="1622"/>
      <c r="Y317" s="903"/>
      <c r="Z317" s="916"/>
      <c r="AA317" s="1619" t="s">
        <v>435</v>
      </c>
      <c r="AB317" s="1620"/>
      <c r="AC317" s="1620"/>
      <c r="AD317" s="1621"/>
      <c r="AE317" s="1621"/>
      <c r="AF317" s="1622"/>
    </row>
    <row r="318" spans="1:32" ht="15" customHeight="1">
      <c r="A318" s="903"/>
      <c r="B318" s="912"/>
      <c r="C318" s="798"/>
      <c r="D318" s="917"/>
      <c r="E318" s="915"/>
      <c r="F318" s="905"/>
      <c r="G318" s="915"/>
      <c r="H318" s="906"/>
      <c r="I318" s="903"/>
      <c r="J318" s="1305"/>
      <c r="K318" s="6"/>
      <c r="L318" s="78"/>
      <c r="M318" s="1307"/>
      <c r="N318" s="1302"/>
      <c r="O318" s="1307"/>
      <c r="P318" s="1303"/>
      <c r="Q318" s="903"/>
      <c r="R318" s="912"/>
      <c r="S318" s="798"/>
      <c r="T318" s="917"/>
      <c r="U318" s="915"/>
      <c r="V318" s="905"/>
      <c r="W318" s="915"/>
      <c r="X318" s="906"/>
      <c r="Y318" s="903"/>
      <c r="Z318" s="912"/>
      <c r="AA318" s="798"/>
      <c r="AB318" s="917"/>
      <c r="AC318" s="915"/>
      <c r="AD318" s="905"/>
      <c r="AE318" s="915"/>
      <c r="AF318" s="906"/>
    </row>
    <row r="326" spans="1:32" s="918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</row>
    <row r="327" spans="10:13" ht="15">
      <c r="J327" s="1311"/>
      <c r="K327" s="1311"/>
      <c r="L327" s="1311" t="s">
        <v>550</v>
      </c>
      <c r="M327" s="1311"/>
    </row>
    <row r="328" spans="10:13" ht="15">
      <c r="J328" s="1311"/>
      <c r="K328" s="1311"/>
      <c r="L328" s="1312">
        <f>P129-P130</f>
        <v>3123.2</v>
      </c>
      <c r="M328" s="1311"/>
    </row>
    <row r="329" spans="10:13" ht="15">
      <c r="J329" s="1311" t="s">
        <v>548</v>
      </c>
      <c r="K329" s="1313">
        <f>P64+P75</f>
        <v>3922.0999999999995</v>
      </c>
      <c r="L329" s="1313">
        <f>L328/K331*K329</f>
        <v>1531.3026877015773</v>
      </c>
      <c r="M329" s="1311"/>
    </row>
    <row r="330" spans="10:13" ht="15">
      <c r="J330" s="1311" t="s">
        <v>549</v>
      </c>
      <c r="K330" s="1313">
        <f>P28+P96+P110+P120</f>
        <v>4077.3</v>
      </c>
      <c r="L330" s="1313">
        <f>L328/K331*K330</f>
        <v>1591.8973122984223</v>
      </c>
      <c r="M330" s="1311"/>
    </row>
    <row r="331" spans="10:13" ht="15">
      <c r="J331" s="1311"/>
      <c r="K331" s="1313">
        <f>K329+K330</f>
        <v>7999.4</v>
      </c>
      <c r="L331" s="1311"/>
      <c r="M331" s="1311"/>
    </row>
    <row r="332" spans="10:13" ht="15">
      <c r="J332" s="1311"/>
      <c r="K332" s="1311"/>
      <c r="L332" s="1311"/>
      <c r="M332" s="1311"/>
    </row>
    <row r="333" spans="10:13" ht="15">
      <c r="J333" s="1311" t="s">
        <v>551</v>
      </c>
      <c r="K333" s="1313">
        <f>K330+L330</f>
        <v>5669.197312298423</v>
      </c>
      <c r="L333" s="1311"/>
      <c r="M333" s="1311"/>
    </row>
    <row r="334" spans="10:13" ht="15">
      <c r="J334" s="1311"/>
      <c r="K334" s="1311"/>
      <c r="L334" s="1311"/>
      <c r="M334" s="1311"/>
    </row>
    <row r="335" spans="10:13" ht="15" customHeight="1">
      <c r="J335" s="1311" t="s">
        <v>552</v>
      </c>
      <c r="K335" s="1311"/>
      <c r="L335" s="1311"/>
      <c r="M335" s="1311"/>
    </row>
    <row r="336" spans="10:13" ht="13.5" customHeight="1">
      <c r="J336" s="1311"/>
      <c r="K336" s="1311"/>
      <c r="L336" s="1311"/>
      <c r="M336" s="1311"/>
    </row>
    <row r="337" spans="10:13" ht="15">
      <c r="J337" s="1311"/>
      <c r="K337" s="1311"/>
      <c r="L337" s="1311"/>
      <c r="M337" s="1311"/>
    </row>
    <row r="338" spans="10:13" ht="15">
      <c r="J338" s="1311"/>
      <c r="K338" s="1311"/>
      <c r="L338" s="1311"/>
      <c r="M338" s="1311"/>
    </row>
    <row r="339" spans="10:13" ht="15">
      <c r="J339" s="1311"/>
      <c r="K339" s="1311"/>
      <c r="L339" s="1311"/>
      <c r="M339" s="1311"/>
    </row>
    <row r="351" spans="5:13" ht="18">
      <c r="E351" s="1314"/>
      <c r="F351" s="1314"/>
      <c r="G351" s="1314"/>
      <c r="H351" s="1314"/>
      <c r="I351" s="1314"/>
      <c r="J351" s="1314"/>
      <c r="K351" s="1314"/>
      <c r="L351" s="1314"/>
      <c r="M351" s="1314"/>
    </row>
    <row r="352" spans="5:13" ht="18">
      <c r="E352" s="1314"/>
      <c r="F352" s="1314"/>
      <c r="G352" s="1314"/>
      <c r="H352" s="1314"/>
      <c r="I352" s="1314"/>
      <c r="J352" s="1314"/>
      <c r="K352" s="1314"/>
      <c r="L352" s="1314"/>
      <c r="M352" s="1314"/>
    </row>
    <row r="353" spans="5:13" ht="18">
      <c r="E353" s="1314"/>
      <c r="F353" s="1314"/>
      <c r="G353" s="1314"/>
      <c r="H353" s="1314"/>
      <c r="I353" s="1314"/>
      <c r="J353" s="1314"/>
      <c r="K353" s="1314"/>
      <c r="L353" s="1314"/>
      <c r="M353" s="1314"/>
    </row>
    <row r="354" spans="5:13" ht="18">
      <c r="E354" s="1314"/>
      <c r="F354" s="1314"/>
      <c r="G354" s="1314"/>
      <c r="H354" s="1314"/>
      <c r="I354" s="1314"/>
      <c r="J354" s="1314"/>
      <c r="K354" s="1314"/>
      <c r="L354" s="1314"/>
      <c r="M354" s="1314"/>
    </row>
    <row r="355" spans="5:13" ht="18">
      <c r="E355" s="1314"/>
      <c r="F355" s="1314"/>
      <c r="G355" s="1314"/>
      <c r="H355" s="1314"/>
      <c r="I355" s="1314"/>
      <c r="J355" s="1314"/>
      <c r="K355" s="1314"/>
      <c r="L355" s="1314"/>
      <c r="M355" s="1314"/>
    </row>
    <row r="356" spans="5:13" ht="18">
      <c r="E356" s="1314"/>
      <c r="F356" s="1314"/>
      <c r="G356" s="1314"/>
      <c r="H356" s="1314"/>
      <c r="I356" s="1314"/>
      <c r="J356" s="1314"/>
      <c r="K356" s="1314"/>
      <c r="L356" s="1314"/>
      <c r="M356" s="1314"/>
    </row>
    <row r="372" spans="1:32" s="918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</row>
    <row r="373" spans="1:32" s="918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</row>
    <row r="375" ht="15" customHeight="1"/>
    <row r="390" spans="1:32" s="918" customFormat="1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</row>
    <row r="391" spans="1:32" s="918" customFormat="1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</row>
  </sheetData>
  <sheetProtection/>
  <mergeCells count="288">
    <mergeCell ref="A7:H7"/>
    <mergeCell ref="A8:H8"/>
    <mergeCell ref="C9:H9"/>
    <mergeCell ref="A10:H10"/>
    <mergeCell ref="E13:F13"/>
    <mergeCell ref="G13:H13"/>
    <mergeCell ref="A31:A40"/>
    <mergeCell ref="B31:B32"/>
    <mergeCell ref="B33:B34"/>
    <mergeCell ref="B35:B36"/>
    <mergeCell ref="B37:B38"/>
    <mergeCell ref="B39:B40"/>
    <mergeCell ref="B47:B48"/>
    <mergeCell ref="B49:B50"/>
    <mergeCell ref="B51:B52"/>
    <mergeCell ref="B53:B54"/>
    <mergeCell ref="B55:B56"/>
    <mergeCell ref="B57:B58"/>
    <mergeCell ref="B59:B60"/>
    <mergeCell ref="A61:A62"/>
    <mergeCell ref="B61:B62"/>
    <mergeCell ref="B65:B66"/>
    <mergeCell ref="A72:A74"/>
    <mergeCell ref="A77:A79"/>
    <mergeCell ref="A41:A60"/>
    <mergeCell ref="B41:B42"/>
    <mergeCell ref="B43:B44"/>
    <mergeCell ref="B45:B46"/>
    <mergeCell ref="A84:A85"/>
    <mergeCell ref="A86:A91"/>
    <mergeCell ref="A92:A93"/>
    <mergeCell ref="B92:B93"/>
    <mergeCell ref="A114:A116"/>
    <mergeCell ref="A135:A136"/>
    <mergeCell ref="A140:A141"/>
    <mergeCell ref="A148:A149"/>
    <mergeCell ref="A153:A154"/>
    <mergeCell ref="A161:A162"/>
    <mergeCell ref="A166:A167"/>
    <mergeCell ref="A178:A187"/>
    <mergeCell ref="B178:B179"/>
    <mergeCell ref="B180:B181"/>
    <mergeCell ref="B182:B183"/>
    <mergeCell ref="B184:B185"/>
    <mergeCell ref="B186:B187"/>
    <mergeCell ref="A188:A205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A212:A213"/>
    <mergeCell ref="B212:B213"/>
    <mergeCell ref="A219:A221"/>
    <mergeCell ref="A233:A238"/>
    <mergeCell ref="A239:A240"/>
    <mergeCell ref="B239:B240"/>
    <mergeCell ref="A261:A263"/>
    <mergeCell ref="C311:E311"/>
    <mergeCell ref="F311:H311"/>
    <mergeCell ref="C313:E313"/>
    <mergeCell ref="F313:H313"/>
    <mergeCell ref="C315:E315"/>
    <mergeCell ref="F315:H315"/>
    <mergeCell ref="C317:E317"/>
    <mergeCell ref="F317:H317"/>
    <mergeCell ref="I7:P7"/>
    <mergeCell ref="I8:P8"/>
    <mergeCell ref="K9:P9"/>
    <mergeCell ref="I10:P10"/>
    <mergeCell ref="M13:N13"/>
    <mergeCell ref="O13:P13"/>
    <mergeCell ref="I31:I40"/>
    <mergeCell ref="J31:J32"/>
    <mergeCell ref="J33:J34"/>
    <mergeCell ref="J35:J36"/>
    <mergeCell ref="J37:J38"/>
    <mergeCell ref="J39:J40"/>
    <mergeCell ref="I41:I6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I61:I62"/>
    <mergeCell ref="J61:J62"/>
    <mergeCell ref="J65:J66"/>
    <mergeCell ref="I72:I74"/>
    <mergeCell ref="I77:I79"/>
    <mergeCell ref="I84:I85"/>
    <mergeCell ref="I86:I91"/>
    <mergeCell ref="I92:I93"/>
    <mergeCell ref="J92:J93"/>
    <mergeCell ref="I114:I116"/>
    <mergeCell ref="I135:I136"/>
    <mergeCell ref="I140:I141"/>
    <mergeCell ref="I148:I149"/>
    <mergeCell ref="I153:I154"/>
    <mergeCell ref="I161:I162"/>
    <mergeCell ref="I166:I167"/>
    <mergeCell ref="I178:I187"/>
    <mergeCell ref="J178:J179"/>
    <mergeCell ref="J180:J181"/>
    <mergeCell ref="J182:J183"/>
    <mergeCell ref="J184:J185"/>
    <mergeCell ref="J186:J187"/>
    <mergeCell ref="I188:I205"/>
    <mergeCell ref="J188:J189"/>
    <mergeCell ref="J190:J191"/>
    <mergeCell ref="J192:J193"/>
    <mergeCell ref="J194:J195"/>
    <mergeCell ref="J196:J197"/>
    <mergeCell ref="J198:J199"/>
    <mergeCell ref="J200:J201"/>
    <mergeCell ref="J202:J203"/>
    <mergeCell ref="J204:J205"/>
    <mergeCell ref="J206:J207"/>
    <mergeCell ref="J208:J209"/>
    <mergeCell ref="I212:I213"/>
    <mergeCell ref="J212:J213"/>
    <mergeCell ref="I219:I221"/>
    <mergeCell ref="I233:I238"/>
    <mergeCell ref="I239:I240"/>
    <mergeCell ref="J239:J240"/>
    <mergeCell ref="I261:I263"/>
    <mergeCell ref="K311:M311"/>
    <mergeCell ref="N311:P311"/>
    <mergeCell ref="K313:M313"/>
    <mergeCell ref="N313:P313"/>
    <mergeCell ref="K315:M315"/>
    <mergeCell ref="N315:P315"/>
    <mergeCell ref="K317:M317"/>
    <mergeCell ref="N317:P317"/>
    <mergeCell ref="Q7:X7"/>
    <mergeCell ref="Q8:X8"/>
    <mergeCell ref="S9:X9"/>
    <mergeCell ref="Q10:X10"/>
    <mergeCell ref="U13:V13"/>
    <mergeCell ref="W13:X13"/>
    <mergeCell ref="Q31:Q40"/>
    <mergeCell ref="R31:R32"/>
    <mergeCell ref="R33:R34"/>
    <mergeCell ref="R35:R36"/>
    <mergeCell ref="R37:R38"/>
    <mergeCell ref="R39:R40"/>
    <mergeCell ref="R47:R48"/>
    <mergeCell ref="R49:R50"/>
    <mergeCell ref="R51:R52"/>
    <mergeCell ref="R53:R54"/>
    <mergeCell ref="R55:R56"/>
    <mergeCell ref="R57:R58"/>
    <mergeCell ref="R59:R60"/>
    <mergeCell ref="Q61:Q62"/>
    <mergeCell ref="R61:R62"/>
    <mergeCell ref="R65:R66"/>
    <mergeCell ref="Q72:Q74"/>
    <mergeCell ref="Q77:Q79"/>
    <mergeCell ref="Q41:Q60"/>
    <mergeCell ref="R41:R42"/>
    <mergeCell ref="R43:R44"/>
    <mergeCell ref="R45:R46"/>
    <mergeCell ref="Q84:Q85"/>
    <mergeCell ref="Q86:Q91"/>
    <mergeCell ref="Q92:Q93"/>
    <mergeCell ref="R92:R93"/>
    <mergeCell ref="Q114:Q116"/>
    <mergeCell ref="Q135:Q136"/>
    <mergeCell ref="Q140:Q141"/>
    <mergeCell ref="Q148:Q149"/>
    <mergeCell ref="Q153:Q154"/>
    <mergeCell ref="Q161:Q162"/>
    <mergeCell ref="Q166:Q167"/>
    <mergeCell ref="Q178:Q187"/>
    <mergeCell ref="R178:R179"/>
    <mergeCell ref="R180:R181"/>
    <mergeCell ref="R182:R183"/>
    <mergeCell ref="R184:R185"/>
    <mergeCell ref="R186:R187"/>
    <mergeCell ref="Q188:Q205"/>
    <mergeCell ref="R188:R189"/>
    <mergeCell ref="R190:R191"/>
    <mergeCell ref="R192:R193"/>
    <mergeCell ref="R194:R195"/>
    <mergeCell ref="R196:R197"/>
    <mergeCell ref="R198:R199"/>
    <mergeCell ref="R200:R201"/>
    <mergeCell ref="R202:R203"/>
    <mergeCell ref="R204:R205"/>
    <mergeCell ref="R206:R207"/>
    <mergeCell ref="R208:R209"/>
    <mergeCell ref="Q212:Q213"/>
    <mergeCell ref="R212:R213"/>
    <mergeCell ref="Q219:Q221"/>
    <mergeCell ref="Q233:Q238"/>
    <mergeCell ref="Q239:Q240"/>
    <mergeCell ref="R239:R240"/>
    <mergeCell ref="Q261:Q263"/>
    <mergeCell ref="S311:U311"/>
    <mergeCell ref="V311:X311"/>
    <mergeCell ref="S313:U313"/>
    <mergeCell ref="V313:X313"/>
    <mergeCell ref="S315:U315"/>
    <mergeCell ref="V315:X315"/>
    <mergeCell ref="S317:U317"/>
    <mergeCell ref="V317:X317"/>
    <mergeCell ref="Y7:AF7"/>
    <mergeCell ref="Y8:AF8"/>
    <mergeCell ref="AA9:AF9"/>
    <mergeCell ref="Y10:AF10"/>
    <mergeCell ref="AC13:AD13"/>
    <mergeCell ref="AE13:AF13"/>
    <mergeCell ref="Y31:Y40"/>
    <mergeCell ref="Z31:Z32"/>
    <mergeCell ref="Z33:Z34"/>
    <mergeCell ref="Z35:Z36"/>
    <mergeCell ref="Z37:Z38"/>
    <mergeCell ref="Z39:Z40"/>
    <mergeCell ref="Y41:Y6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Y61:Y62"/>
    <mergeCell ref="Z61:Z62"/>
    <mergeCell ref="Z65:Z66"/>
    <mergeCell ref="Y72:Y74"/>
    <mergeCell ref="Y77:Y79"/>
    <mergeCell ref="Y84:Y85"/>
    <mergeCell ref="Y86:Y91"/>
    <mergeCell ref="Y92:Y93"/>
    <mergeCell ref="Z92:Z93"/>
    <mergeCell ref="Y114:Y116"/>
    <mergeCell ref="Y135:Y136"/>
    <mergeCell ref="Y140:Y141"/>
    <mergeCell ref="Y148:Y149"/>
    <mergeCell ref="Y153:Y154"/>
    <mergeCell ref="Y161:Y162"/>
    <mergeCell ref="Y166:Y167"/>
    <mergeCell ref="Y178:Y187"/>
    <mergeCell ref="Z178:Z179"/>
    <mergeCell ref="Z180:Z181"/>
    <mergeCell ref="Z182:Z183"/>
    <mergeCell ref="Z184:Z185"/>
    <mergeCell ref="Z186:Z187"/>
    <mergeCell ref="Y188:Y205"/>
    <mergeCell ref="Z188:Z189"/>
    <mergeCell ref="Z190:Z191"/>
    <mergeCell ref="Z192:Z193"/>
    <mergeCell ref="Z194:Z195"/>
    <mergeCell ref="Z196:Z197"/>
    <mergeCell ref="Z198:Z199"/>
    <mergeCell ref="Z200:Z201"/>
    <mergeCell ref="Z202:Z203"/>
    <mergeCell ref="Z204:Z205"/>
    <mergeCell ref="AD313:AF313"/>
    <mergeCell ref="Z206:Z207"/>
    <mergeCell ref="Z208:Z209"/>
    <mergeCell ref="Y212:Y213"/>
    <mergeCell ref="Z212:Z213"/>
    <mergeCell ref="Y219:Y221"/>
    <mergeCell ref="Y233:Y238"/>
    <mergeCell ref="AA315:AC315"/>
    <mergeCell ref="AD315:AF315"/>
    <mergeCell ref="AA317:AC317"/>
    <mergeCell ref="AD317:AF317"/>
    <mergeCell ref="Y239:Y240"/>
    <mergeCell ref="Z239:Z240"/>
    <mergeCell ref="Y261:Y263"/>
    <mergeCell ref="AA311:AC311"/>
    <mergeCell ref="AD311:AF311"/>
    <mergeCell ref="AA313:AC313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67" r:id="rId1"/>
  <rowBreaks count="5" manualBreakCount="5">
    <brk id="66" max="31" man="1"/>
    <brk id="120" max="31" man="1"/>
    <brk id="187" max="31" man="1"/>
    <brk id="250" max="31" man="1"/>
    <brk id="318" max="31" man="1"/>
  </rowBreaks>
  <colBreaks count="3" manualBreakCount="3">
    <brk id="8" max="316" man="1"/>
    <brk id="16" max="65535" man="1"/>
    <brk id="24" max="3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708"/>
  <sheetViews>
    <sheetView showZeros="0" view="pageBreakPreview" zoomScale="87" zoomScaleNormal="73" zoomScaleSheetLayoutView="87" zoomScalePageLayoutView="0" workbookViewId="0" topLeftCell="A55">
      <selection activeCell="AM13" sqref="AM13"/>
    </sheetView>
  </sheetViews>
  <sheetFormatPr defaultColWidth="9.00390625" defaultRowHeight="12.75"/>
  <cols>
    <col min="1" max="1" width="0.37109375" style="0" customWidth="1"/>
    <col min="2" max="2" width="33.00390625" style="0" hidden="1" customWidth="1"/>
    <col min="3" max="3" width="6.625" style="0" hidden="1" customWidth="1"/>
    <col min="4" max="6" width="15.00390625" style="0" hidden="1" customWidth="1"/>
    <col min="7" max="7" width="16.00390625" style="0" hidden="1" customWidth="1"/>
    <col min="8" max="9" width="15.00390625" style="0" hidden="1" customWidth="1"/>
    <col min="10" max="10" width="17.625" style="0" hidden="1" customWidth="1"/>
    <col min="11" max="11" width="13.125" style="0" hidden="1" customWidth="1"/>
    <col min="12" max="12" width="0.6171875" style="0" hidden="1" customWidth="1"/>
    <col min="13" max="13" width="33.00390625" style="0" hidden="1" customWidth="1"/>
    <col min="14" max="14" width="6.625" style="0" hidden="1" customWidth="1"/>
    <col min="15" max="17" width="15.00390625" style="0" hidden="1" customWidth="1"/>
    <col min="18" max="18" width="16.625" style="0" hidden="1" customWidth="1"/>
    <col min="19" max="20" width="15.00390625" style="0" hidden="1" customWidth="1"/>
    <col min="21" max="21" width="17.625" style="0" hidden="1" customWidth="1"/>
    <col min="22" max="23" width="0.12890625" style="0" hidden="1" customWidth="1"/>
    <col min="24" max="24" width="33.00390625" style="0" hidden="1" customWidth="1"/>
    <col min="25" max="25" width="6.625" style="0" hidden="1" customWidth="1"/>
    <col min="26" max="27" width="15.00390625" style="0" hidden="1" customWidth="1"/>
    <col min="28" max="28" width="0.12890625" style="0" hidden="1" customWidth="1"/>
    <col min="29" max="29" width="15.625" style="0" hidden="1" customWidth="1"/>
    <col min="30" max="31" width="15.00390625" style="0" hidden="1" customWidth="1"/>
    <col min="32" max="32" width="17.625" style="0" hidden="1" customWidth="1"/>
    <col min="33" max="33" width="0.12890625" style="0" hidden="1" customWidth="1"/>
    <col min="34" max="34" width="4.25390625" style="0" customWidth="1"/>
    <col min="35" max="35" width="33.00390625" style="0" customWidth="1"/>
    <col min="36" max="36" width="6.625" style="0" customWidth="1"/>
    <col min="37" max="42" width="15.00390625" style="0" customWidth="1"/>
    <col min="43" max="43" width="17.625" style="0" customWidth="1"/>
    <col min="44" max="48" width="9.125" style="0" hidden="1" customWidth="1"/>
    <col min="49" max="49" width="10.25390625" style="0" hidden="1" customWidth="1"/>
    <col min="50" max="50" width="9.125" style="0" hidden="1" customWidth="1"/>
  </cols>
  <sheetData>
    <row r="1" spans="10:44" ht="12.75">
      <c r="J1" t="s">
        <v>539</v>
      </c>
      <c r="K1" t="s">
        <v>540</v>
      </c>
      <c r="U1" t="s">
        <v>541</v>
      </c>
      <c r="V1" t="s">
        <v>540</v>
      </c>
      <c r="AF1" t="s">
        <v>542</v>
      </c>
      <c r="AG1" t="s">
        <v>540</v>
      </c>
      <c r="AQ1" t="s">
        <v>543</v>
      </c>
      <c r="AR1" t="s">
        <v>540</v>
      </c>
    </row>
    <row r="2" spans="1:43" ht="18.75">
      <c r="A2" s="1678" t="s">
        <v>436</v>
      </c>
      <c r="B2" s="1678"/>
      <c r="C2" s="1678"/>
      <c r="D2" s="1678"/>
      <c r="E2" s="1678"/>
      <c r="F2" s="1678"/>
      <c r="G2" s="1678"/>
      <c r="H2" s="1678"/>
      <c r="I2" s="1678"/>
      <c r="J2" s="1678"/>
      <c r="L2" s="1678" t="s">
        <v>436</v>
      </c>
      <c r="M2" s="1678"/>
      <c r="N2" s="1678"/>
      <c r="O2" s="1678"/>
      <c r="P2" s="1678"/>
      <c r="Q2" s="1678"/>
      <c r="R2" s="1678"/>
      <c r="S2" s="1678"/>
      <c r="T2" s="1678"/>
      <c r="U2" s="1678"/>
      <c r="W2" s="1691" t="s">
        <v>436</v>
      </c>
      <c r="X2" s="1691"/>
      <c r="Y2" s="1691"/>
      <c r="Z2" s="1691"/>
      <c r="AA2" s="1691"/>
      <c r="AB2" s="1691"/>
      <c r="AC2" s="1691"/>
      <c r="AD2" s="1691"/>
      <c r="AE2" s="1691"/>
      <c r="AF2" s="1691"/>
      <c r="AH2" s="1678" t="s">
        <v>436</v>
      </c>
      <c r="AI2" s="1678"/>
      <c r="AJ2" s="1678"/>
      <c r="AK2" s="1678"/>
      <c r="AL2" s="1678"/>
      <c r="AM2" s="1678"/>
      <c r="AN2" s="1678"/>
      <c r="AO2" s="1678"/>
      <c r="AP2" s="1678"/>
      <c r="AQ2" s="1678"/>
    </row>
    <row r="3" spans="1:42" ht="16.5" thickBot="1">
      <c r="A3" s="920"/>
      <c r="B3" s="921"/>
      <c r="C3" s="921"/>
      <c r="D3" s="921"/>
      <c r="E3" s="921"/>
      <c r="F3" s="921"/>
      <c r="G3" s="921"/>
      <c r="H3" s="921"/>
      <c r="I3" s="921"/>
      <c r="L3" s="920"/>
      <c r="M3" s="921"/>
      <c r="N3" s="921"/>
      <c r="O3" s="921"/>
      <c r="P3" s="921"/>
      <c r="Q3" s="921"/>
      <c r="R3" s="921"/>
      <c r="S3" s="921"/>
      <c r="T3" s="921"/>
      <c r="W3" s="920"/>
      <c r="X3" s="921"/>
      <c r="Y3" s="921"/>
      <c r="Z3" s="921"/>
      <c r="AA3" s="921"/>
      <c r="AB3" s="921"/>
      <c r="AC3" s="921"/>
      <c r="AD3" s="921"/>
      <c r="AE3" s="921"/>
      <c r="AH3" s="920"/>
      <c r="AI3" s="921"/>
      <c r="AJ3" s="921"/>
      <c r="AK3" s="921"/>
      <c r="AL3" s="921"/>
      <c r="AM3" s="921"/>
      <c r="AN3" s="921"/>
      <c r="AO3" s="921"/>
      <c r="AP3" s="921"/>
    </row>
    <row r="4" spans="1:43" ht="13.5" thickBot="1">
      <c r="A4" s="922"/>
      <c r="B4" s="923" t="s">
        <v>437</v>
      </c>
      <c r="C4" s="924" t="s">
        <v>438</v>
      </c>
      <c r="D4" s="1679" t="s">
        <v>439</v>
      </c>
      <c r="E4" s="1680"/>
      <c r="F4" s="1680"/>
      <c r="G4" s="1680"/>
      <c r="H4" s="1680"/>
      <c r="I4" s="1681"/>
      <c r="J4" s="925"/>
      <c r="L4" s="922"/>
      <c r="M4" s="923" t="s">
        <v>437</v>
      </c>
      <c r="N4" s="924" t="s">
        <v>438</v>
      </c>
      <c r="O4" s="1679" t="s">
        <v>439</v>
      </c>
      <c r="P4" s="1680"/>
      <c r="Q4" s="1680"/>
      <c r="R4" s="1680"/>
      <c r="S4" s="1680"/>
      <c r="T4" s="1681"/>
      <c r="U4" s="925"/>
      <c r="W4" s="922"/>
      <c r="X4" s="923" t="s">
        <v>437</v>
      </c>
      <c r="Y4" s="924" t="s">
        <v>438</v>
      </c>
      <c r="Z4" s="1679" t="s">
        <v>439</v>
      </c>
      <c r="AA4" s="1680"/>
      <c r="AB4" s="1680"/>
      <c r="AC4" s="1680"/>
      <c r="AD4" s="1680"/>
      <c r="AE4" s="1681"/>
      <c r="AF4" s="925"/>
      <c r="AH4" s="922"/>
      <c r="AI4" s="923" t="s">
        <v>437</v>
      </c>
      <c r="AJ4" s="924" t="s">
        <v>438</v>
      </c>
      <c r="AK4" s="1679" t="s">
        <v>439</v>
      </c>
      <c r="AL4" s="1680"/>
      <c r="AM4" s="1680"/>
      <c r="AN4" s="1680"/>
      <c r="AO4" s="1680"/>
      <c r="AP4" s="1681"/>
      <c r="AQ4" s="925"/>
    </row>
    <row r="5" spans="1:43" ht="13.5" thickBot="1">
      <c r="A5" s="926" t="s">
        <v>440</v>
      </c>
      <c r="B5" s="927" t="s">
        <v>437</v>
      </c>
      <c r="C5" s="928" t="s">
        <v>215</v>
      </c>
      <c r="D5" s="1682" t="s">
        <v>441</v>
      </c>
      <c r="E5" s="1685" t="s">
        <v>442</v>
      </c>
      <c r="F5" s="1685"/>
      <c r="G5" s="1685"/>
      <c r="H5" s="1685"/>
      <c r="I5" s="1686"/>
      <c r="J5" s="930" t="s">
        <v>443</v>
      </c>
      <c r="L5" s="926" t="s">
        <v>440</v>
      </c>
      <c r="M5" s="927" t="s">
        <v>437</v>
      </c>
      <c r="N5" s="928" t="s">
        <v>215</v>
      </c>
      <c r="O5" s="1682" t="s">
        <v>441</v>
      </c>
      <c r="P5" s="1685" t="s">
        <v>442</v>
      </c>
      <c r="Q5" s="1685"/>
      <c r="R5" s="1685"/>
      <c r="S5" s="1685"/>
      <c r="T5" s="1686"/>
      <c r="U5" s="930" t="s">
        <v>443</v>
      </c>
      <c r="W5" s="926" t="s">
        <v>440</v>
      </c>
      <c r="X5" s="927" t="s">
        <v>437</v>
      </c>
      <c r="Y5" s="928" t="s">
        <v>215</v>
      </c>
      <c r="Z5" s="1682" t="s">
        <v>441</v>
      </c>
      <c r="AA5" s="1685" t="s">
        <v>442</v>
      </c>
      <c r="AB5" s="1685"/>
      <c r="AC5" s="1685"/>
      <c r="AD5" s="1685"/>
      <c r="AE5" s="1686"/>
      <c r="AF5" s="930" t="s">
        <v>443</v>
      </c>
      <c r="AH5" s="926" t="s">
        <v>440</v>
      </c>
      <c r="AI5" s="927" t="s">
        <v>437</v>
      </c>
      <c r="AJ5" s="928" t="s">
        <v>215</v>
      </c>
      <c r="AK5" s="1682" t="s">
        <v>441</v>
      </c>
      <c r="AL5" s="1685" t="s">
        <v>442</v>
      </c>
      <c r="AM5" s="1685"/>
      <c r="AN5" s="1685"/>
      <c r="AO5" s="1685"/>
      <c r="AP5" s="1686"/>
      <c r="AQ5" s="930" t="s">
        <v>443</v>
      </c>
    </row>
    <row r="6" spans="1:43" ht="12.75" customHeight="1">
      <c r="A6" s="926" t="s">
        <v>444</v>
      </c>
      <c r="B6" s="927" t="s">
        <v>437</v>
      </c>
      <c r="C6" s="928" t="s">
        <v>445</v>
      </c>
      <c r="D6" s="1683"/>
      <c r="E6" s="1687" t="s">
        <v>446</v>
      </c>
      <c r="F6" s="1687" t="s">
        <v>230</v>
      </c>
      <c r="G6" s="1687" t="s">
        <v>231</v>
      </c>
      <c r="H6" s="1687" t="s">
        <v>232</v>
      </c>
      <c r="I6" s="1687" t="s">
        <v>233</v>
      </c>
      <c r="J6" s="930" t="s">
        <v>447</v>
      </c>
      <c r="L6" s="926" t="s">
        <v>444</v>
      </c>
      <c r="M6" s="927" t="s">
        <v>437</v>
      </c>
      <c r="N6" s="928" t="s">
        <v>445</v>
      </c>
      <c r="O6" s="1683"/>
      <c r="P6" s="1687" t="s">
        <v>229</v>
      </c>
      <c r="Q6" s="1687" t="s">
        <v>230</v>
      </c>
      <c r="R6" s="1687" t="s">
        <v>231</v>
      </c>
      <c r="S6" s="1687" t="s">
        <v>232</v>
      </c>
      <c r="T6" s="1687" t="s">
        <v>233</v>
      </c>
      <c r="U6" s="930" t="s">
        <v>447</v>
      </c>
      <c r="W6" s="926" t="s">
        <v>444</v>
      </c>
      <c r="X6" s="927" t="s">
        <v>437</v>
      </c>
      <c r="Y6" s="928" t="s">
        <v>445</v>
      </c>
      <c r="Z6" s="1683"/>
      <c r="AA6" s="1687" t="s">
        <v>446</v>
      </c>
      <c r="AB6" s="1687" t="s">
        <v>230</v>
      </c>
      <c r="AC6" s="1687" t="s">
        <v>231</v>
      </c>
      <c r="AD6" s="1687" t="s">
        <v>232</v>
      </c>
      <c r="AE6" s="1687" t="s">
        <v>233</v>
      </c>
      <c r="AF6" s="930" t="s">
        <v>447</v>
      </c>
      <c r="AH6" s="926" t="s">
        <v>444</v>
      </c>
      <c r="AI6" s="927" t="s">
        <v>437</v>
      </c>
      <c r="AJ6" s="928" t="s">
        <v>445</v>
      </c>
      <c r="AK6" s="1683"/>
      <c r="AL6" s="1687" t="s">
        <v>446</v>
      </c>
      <c r="AM6" s="1687" t="s">
        <v>230</v>
      </c>
      <c r="AN6" s="1687" t="s">
        <v>231</v>
      </c>
      <c r="AO6" s="1687" t="s">
        <v>232</v>
      </c>
      <c r="AP6" s="1687" t="s">
        <v>233</v>
      </c>
      <c r="AQ6" s="930" t="s">
        <v>447</v>
      </c>
    </row>
    <row r="7" spans="1:47" ht="15.75" customHeight="1">
      <c r="A7" s="931"/>
      <c r="B7" s="927" t="s">
        <v>437</v>
      </c>
      <c r="C7" s="928" t="s">
        <v>448</v>
      </c>
      <c r="D7" s="1683"/>
      <c r="E7" s="1688"/>
      <c r="F7" s="1688"/>
      <c r="G7" s="1688"/>
      <c r="H7" s="1688"/>
      <c r="I7" s="1688"/>
      <c r="J7" s="930" t="s">
        <v>449</v>
      </c>
      <c r="L7" s="931"/>
      <c r="M7" s="927" t="s">
        <v>437</v>
      </c>
      <c r="N7" s="928" t="s">
        <v>448</v>
      </c>
      <c r="O7" s="1683"/>
      <c r="P7" s="1688"/>
      <c r="Q7" s="1688"/>
      <c r="R7" s="1688"/>
      <c r="S7" s="1688"/>
      <c r="T7" s="1688"/>
      <c r="U7" s="930" t="s">
        <v>449</v>
      </c>
      <c r="W7" s="931"/>
      <c r="X7" s="927" t="s">
        <v>437</v>
      </c>
      <c r="Y7" s="928" t="s">
        <v>448</v>
      </c>
      <c r="Z7" s="1683"/>
      <c r="AA7" s="1688"/>
      <c r="AB7" s="1688"/>
      <c r="AC7" s="1688"/>
      <c r="AD7" s="1688"/>
      <c r="AE7" s="1688"/>
      <c r="AF7" s="930" t="s">
        <v>449</v>
      </c>
      <c r="AH7" s="931"/>
      <c r="AI7" s="927" t="s">
        <v>437</v>
      </c>
      <c r="AJ7" s="928" t="s">
        <v>448</v>
      </c>
      <c r="AK7" s="1683"/>
      <c r="AL7" s="1688"/>
      <c r="AM7" s="1688"/>
      <c r="AN7" s="1688"/>
      <c r="AO7" s="1688"/>
      <c r="AP7" s="1688"/>
      <c r="AQ7" s="930" t="s">
        <v>449</v>
      </c>
      <c r="AU7" t="s">
        <v>557</v>
      </c>
    </row>
    <row r="8" spans="1:43" ht="13.5" customHeight="1">
      <c r="A8" s="931"/>
      <c r="B8" s="927"/>
      <c r="C8" s="928"/>
      <c r="D8" s="1683"/>
      <c r="E8" s="1688"/>
      <c r="F8" s="1688"/>
      <c r="G8" s="1688"/>
      <c r="H8" s="1688"/>
      <c r="I8" s="1688"/>
      <c r="J8" s="932" t="s">
        <v>450</v>
      </c>
      <c r="L8" s="931"/>
      <c r="M8" s="927"/>
      <c r="N8" s="928"/>
      <c r="O8" s="1683"/>
      <c r="P8" s="1688"/>
      <c r="Q8" s="1688"/>
      <c r="R8" s="1688"/>
      <c r="S8" s="1688"/>
      <c r="T8" s="1688"/>
      <c r="U8" s="932" t="s">
        <v>450</v>
      </c>
      <c r="W8" s="931"/>
      <c r="X8" s="927"/>
      <c r="Y8" s="928"/>
      <c r="Z8" s="1683"/>
      <c r="AA8" s="1688"/>
      <c r="AB8" s="1688"/>
      <c r="AC8" s="1688"/>
      <c r="AD8" s="1688"/>
      <c r="AE8" s="1688"/>
      <c r="AF8" s="932" t="s">
        <v>450</v>
      </c>
      <c r="AH8" s="931"/>
      <c r="AI8" s="927"/>
      <c r="AJ8" s="928"/>
      <c r="AK8" s="1683"/>
      <c r="AL8" s="1688"/>
      <c r="AM8" s="1688"/>
      <c r="AN8" s="1688"/>
      <c r="AO8" s="1688"/>
      <c r="AP8" s="1688"/>
      <c r="AQ8" s="932" t="s">
        <v>450</v>
      </c>
    </row>
    <row r="9" spans="1:50" ht="21" customHeight="1" thickBot="1">
      <c r="A9" s="931"/>
      <c r="B9" s="933" t="s">
        <v>437</v>
      </c>
      <c r="C9" s="934" t="s">
        <v>438</v>
      </c>
      <c r="D9" s="1684"/>
      <c r="E9" s="1689"/>
      <c r="F9" s="1689"/>
      <c r="G9" s="1689"/>
      <c r="H9" s="1689"/>
      <c r="I9" s="1689"/>
      <c r="J9" s="932" t="s">
        <v>451</v>
      </c>
      <c r="L9" s="931"/>
      <c r="M9" s="933" t="s">
        <v>437</v>
      </c>
      <c r="N9" s="934" t="s">
        <v>438</v>
      </c>
      <c r="O9" s="1684"/>
      <c r="P9" s="1689"/>
      <c r="Q9" s="1689"/>
      <c r="R9" s="1689"/>
      <c r="S9" s="1689"/>
      <c r="T9" s="1689"/>
      <c r="U9" s="932" t="s">
        <v>451</v>
      </c>
      <c r="W9" s="931"/>
      <c r="X9" s="933" t="s">
        <v>437</v>
      </c>
      <c r="Y9" s="934" t="s">
        <v>438</v>
      </c>
      <c r="Z9" s="1684"/>
      <c r="AA9" s="1689"/>
      <c r="AB9" s="1689"/>
      <c r="AC9" s="1689"/>
      <c r="AD9" s="1689"/>
      <c r="AE9" s="1689"/>
      <c r="AF9" s="932" t="s">
        <v>451</v>
      </c>
      <c r="AH9" s="931"/>
      <c r="AI9" s="933" t="s">
        <v>437</v>
      </c>
      <c r="AJ9" s="934" t="s">
        <v>438</v>
      </c>
      <c r="AK9" s="1684"/>
      <c r="AL9" s="1689"/>
      <c r="AM9" s="1689"/>
      <c r="AN9" s="1689"/>
      <c r="AO9" s="1689"/>
      <c r="AP9" s="1689"/>
      <c r="AQ9" s="932" t="s">
        <v>451</v>
      </c>
      <c r="AT9" s="1385"/>
      <c r="AU9" s="1385" t="s">
        <v>544</v>
      </c>
      <c r="AV9" s="1385" t="s">
        <v>556</v>
      </c>
      <c r="AW9" s="1385"/>
      <c r="AX9" s="1385"/>
    </row>
    <row r="10" spans="1:50" ht="16.5" customHeight="1" thickBot="1">
      <c r="A10" s="935">
        <v>1</v>
      </c>
      <c r="B10" s="936" t="s">
        <v>452</v>
      </c>
      <c r="C10" s="936" t="s">
        <v>453</v>
      </c>
      <c r="D10" s="936" t="s">
        <v>454</v>
      </c>
      <c r="E10" s="934" t="s">
        <v>455</v>
      </c>
      <c r="F10" s="934" t="s">
        <v>456</v>
      </c>
      <c r="G10" s="934" t="s">
        <v>457</v>
      </c>
      <c r="H10" s="934" t="s">
        <v>458</v>
      </c>
      <c r="I10" s="934" t="s">
        <v>459</v>
      </c>
      <c r="J10" s="936" t="s">
        <v>460</v>
      </c>
      <c r="L10" s="935">
        <v>1</v>
      </c>
      <c r="M10" s="936" t="s">
        <v>452</v>
      </c>
      <c r="N10" s="936" t="s">
        <v>453</v>
      </c>
      <c r="O10" s="936" t="s">
        <v>454</v>
      </c>
      <c r="P10" s="934" t="s">
        <v>455</v>
      </c>
      <c r="Q10" s="934" t="s">
        <v>456</v>
      </c>
      <c r="R10" s="934" t="s">
        <v>457</v>
      </c>
      <c r="S10" s="934" t="s">
        <v>458</v>
      </c>
      <c r="T10" s="934" t="s">
        <v>459</v>
      </c>
      <c r="U10" s="936" t="s">
        <v>460</v>
      </c>
      <c r="W10" s="935">
        <v>1</v>
      </c>
      <c r="X10" s="936" t="s">
        <v>452</v>
      </c>
      <c r="Y10" s="936" t="s">
        <v>453</v>
      </c>
      <c r="Z10" s="936" t="s">
        <v>454</v>
      </c>
      <c r="AA10" s="934" t="s">
        <v>455</v>
      </c>
      <c r="AB10" s="934" t="s">
        <v>456</v>
      </c>
      <c r="AC10" s="934" t="s">
        <v>457</v>
      </c>
      <c r="AD10" s="934" t="s">
        <v>458</v>
      </c>
      <c r="AE10" s="934" t="s">
        <v>459</v>
      </c>
      <c r="AF10" s="936" t="s">
        <v>460</v>
      </c>
      <c r="AH10" s="935">
        <v>1</v>
      </c>
      <c r="AI10" s="936" t="s">
        <v>452</v>
      </c>
      <c r="AJ10" s="936" t="s">
        <v>453</v>
      </c>
      <c r="AK10" s="936" t="s">
        <v>454</v>
      </c>
      <c r="AL10" s="934" t="s">
        <v>455</v>
      </c>
      <c r="AM10" s="934" t="s">
        <v>456</v>
      </c>
      <c r="AN10" s="934" t="s">
        <v>457</v>
      </c>
      <c r="AO10" s="934" t="s">
        <v>458</v>
      </c>
      <c r="AP10" s="934" t="s">
        <v>459</v>
      </c>
      <c r="AQ10" s="936" t="s">
        <v>460</v>
      </c>
      <c r="AT10" s="1385"/>
      <c r="AU10" s="1385"/>
      <c r="AV10" s="1385"/>
      <c r="AW10" s="1385"/>
      <c r="AX10" s="1385"/>
    </row>
    <row r="11" spans="1:50" ht="18.75" customHeight="1">
      <c r="A11" s="937">
        <v>1</v>
      </c>
      <c r="B11" s="938" t="s">
        <v>461</v>
      </c>
      <c r="C11" s="939" t="s">
        <v>462</v>
      </c>
      <c r="D11" s="1110">
        <f aca="true" t="shared" si="0" ref="D11:D16">E11+F11+G11+H11+I11</f>
        <v>8901</v>
      </c>
      <c r="E11" s="1101">
        <v>58</v>
      </c>
      <c r="F11" s="1101">
        <v>1282</v>
      </c>
      <c r="G11" s="1101">
        <v>140</v>
      </c>
      <c r="H11" s="1101">
        <v>7421</v>
      </c>
      <c r="I11" s="1101"/>
      <c r="J11" s="1105">
        <v>2288</v>
      </c>
      <c r="K11" s="1116">
        <f>IF(D11=0,,J11/D11*1000)</f>
        <v>257.049769688799</v>
      </c>
      <c r="L11" s="937">
        <v>1</v>
      </c>
      <c r="M11" s="938" t="s">
        <v>461</v>
      </c>
      <c r="N11" s="939" t="s">
        <v>462</v>
      </c>
      <c r="O11" s="1110">
        <f aca="true" t="shared" si="1" ref="O11:O16">P11+Q11+R11+S11+T11</f>
        <v>8901</v>
      </c>
      <c r="P11" s="1117">
        <f aca="true" t="shared" si="2" ref="P11:U11">E11</f>
        <v>58</v>
      </c>
      <c r="Q11" s="1117">
        <f t="shared" si="2"/>
        <v>1282</v>
      </c>
      <c r="R11" s="1117">
        <f t="shared" si="2"/>
        <v>140</v>
      </c>
      <c r="S11" s="1117">
        <f t="shared" si="2"/>
        <v>7421</v>
      </c>
      <c r="T11" s="1117">
        <f t="shared" si="2"/>
        <v>0</v>
      </c>
      <c r="U11" s="1118">
        <f t="shared" si="2"/>
        <v>2288</v>
      </c>
      <c r="V11" s="1116">
        <f aca="true" t="shared" si="3" ref="V11:V16">IF(O11=0,,U11/O11*1000)</f>
        <v>257.049769688799</v>
      </c>
      <c r="W11" s="937">
        <v>1</v>
      </c>
      <c r="X11" s="938" t="s">
        <v>461</v>
      </c>
      <c r="Y11" s="939" t="s">
        <v>462</v>
      </c>
      <c r="Z11" s="1323">
        <f aca="true" t="shared" si="4" ref="Z11:Z16">AA11+AB11+AC11+AD11+AE11</f>
        <v>8901</v>
      </c>
      <c r="AA11" s="1324">
        <f aca="true" t="shared" si="5" ref="AA11:AF11">P11</f>
        <v>58</v>
      </c>
      <c r="AB11" s="1324">
        <f t="shared" si="5"/>
        <v>1282</v>
      </c>
      <c r="AC11" s="1324">
        <f t="shared" si="5"/>
        <v>140</v>
      </c>
      <c r="AD11" s="1324">
        <f t="shared" si="5"/>
        <v>7421</v>
      </c>
      <c r="AE11" s="1324">
        <f t="shared" si="5"/>
        <v>0</v>
      </c>
      <c r="AF11" s="1325">
        <f t="shared" si="5"/>
        <v>2288</v>
      </c>
      <c r="AG11" s="1116">
        <f aca="true" t="shared" si="6" ref="AG11:AG16">IF(Z11=0,,AF11/Z11*1000)</f>
        <v>257.049769688799</v>
      </c>
      <c r="AH11" s="937">
        <v>1</v>
      </c>
      <c r="AI11" s="938" t="s">
        <v>461</v>
      </c>
      <c r="AJ11" s="939" t="s">
        <v>462</v>
      </c>
      <c r="AK11" s="1110">
        <f aca="true" t="shared" si="7" ref="AK11:AK16">AL11+AM11+AN11+AO11+AP11</f>
        <v>8901</v>
      </c>
      <c r="AL11" s="1117">
        <f aca="true" t="shared" si="8" ref="AL11:AQ11">AA11</f>
        <v>58</v>
      </c>
      <c r="AM11" s="1117">
        <f t="shared" si="8"/>
        <v>1282</v>
      </c>
      <c r="AN11" s="1117">
        <f t="shared" si="8"/>
        <v>140</v>
      </c>
      <c r="AO11" s="1117">
        <f t="shared" si="8"/>
        <v>7421</v>
      </c>
      <c r="AP11" s="1117">
        <f t="shared" si="8"/>
        <v>0</v>
      </c>
      <c r="AQ11" s="1118">
        <f t="shared" si="8"/>
        <v>2288</v>
      </c>
      <c r="AR11" s="1116">
        <f aca="true" t="shared" si="9" ref="AR11:AR16">IF(AK11=0,,AQ11/AK11*1000)</f>
        <v>257.049769688799</v>
      </c>
      <c r="AT11" s="1385" t="s">
        <v>553</v>
      </c>
      <c r="AU11" s="1385">
        <v>58</v>
      </c>
      <c r="AV11" s="1385">
        <v>500</v>
      </c>
      <c r="AW11" s="1385">
        <f>AU11*AV11</f>
        <v>29000</v>
      </c>
      <c r="AX11" s="1385"/>
    </row>
    <row r="12" spans="1:50" ht="17.25" customHeight="1">
      <c r="A12" s="940">
        <v>2</v>
      </c>
      <c r="B12" s="941" t="s">
        <v>463</v>
      </c>
      <c r="C12" s="942" t="s">
        <v>464</v>
      </c>
      <c r="D12" s="1111">
        <f t="shared" si="0"/>
        <v>8662</v>
      </c>
      <c r="E12" s="1102">
        <v>2892</v>
      </c>
      <c r="F12" s="1102">
        <v>1263</v>
      </c>
      <c r="G12" s="1102">
        <v>1507</v>
      </c>
      <c r="H12" s="1102">
        <v>3000</v>
      </c>
      <c r="I12" s="1102"/>
      <c r="J12" s="1109">
        <f>('10 лг'!H132-'10 лг'!H131-'10 лг'!H130-'10 лг'!H127)</f>
        <v>5226.8</v>
      </c>
      <c r="K12" s="1116">
        <f aca="true" t="shared" si="10" ref="K12:K22">IF(D12=0,,J12/D12*1000)</f>
        <v>603.417224659432</v>
      </c>
      <c r="L12" s="940">
        <v>2</v>
      </c>
      <c r="M12" s="941" t="s">
        <v>463</v>
      </c>
      <c r="N12" s="942" t="s">
        <v>464</v>
      </c>
      <c r="O12" s="1111">
        <f t="shared" si="1"/>
        <v>22935</v>
      </c>
      <c r="P12" s="1102">
        <v>11966</v>
      </c>
      <c r="Q12" s="1102">
        <v>2513</v>
      </c>
      <c r="R12" s="1102">
        <v>2497</v>
      </c>
      <c r="S12" s="1102">
        <v>5959</v>
      </c>
      <c r="T12" s="1102"/>
      <c r="U12" s="1496">
        <f>'10 лг'!P132-'10 лг'!P131-'10 лг'!P130-'10 лг'!P127</f>
        <v>11122.6</v>
      </c>
      <c r="V12" s="1116">
        <f t="shared" si="3"/>
        <v>484.9618487028559</v>
      </c>
      <c r="W12" s="940">
        <v>2</v>
      </c>
      <c r="X12" s="941" t="s">
        <v>463</v>
      </c>
      <c r="Y12" s="942" t="s">
        <v>464</v>
      </c>
      <c r="Z12" s="1326">
        <f t="shared" si="4"/>
        <v>37788</v>
      </c>
      <c r="AA12" s="1327">
        <v>16032</v>
      </c>
      <c r="AB12" s="1327">
        <v>4401</v>
      </c>
      <c r="AC12" s="1327">
        <v>4225</v>
      </c>
      <c r="AD12" s="1327">
        <v>13130</v>
      </c>
      <c r="AE12" s="1327"/>
      <c r="AF12" s="1328">
        <f>'10 лг'!X132-'10 лг'!X131-'10 лг'!X130-'10 лг'!X127</f>
        <v>17352.000000000004</v>
      </c>
      <c r="AG12" s="1116">
        <f t="shared" si="6"/>
        <v>459.1933947284853</v>
      </c>
      <c r="AH12" s="940">
        <v>2</v>
      </c>
      <c r="AI12" s="941" t="s">
        <v>463</v>
      </c>
      <c r="AJ12" s="942" t="s">
        <v>464</v>
      </c>
      <c r="AK12" s="1111">
        <f t="shared" si="7"/>
        <v>53700</v>
      </c>
      <c r="AL12" s="1102">
        <v>21106</v>
      </c>
      <c r="AM12" s="1102">
        <v>7255</v>
      </c>
      <c r="AN12" s="1102">
        <v>11373</v>
      </c>
      <c r="AO12" s="1102">
        <v>13955</v>
      </c>
      <c r="AP12" s="1102">
        <v>11</v>
      </c>
      <c r="AQ12" s="1109">
        <f>'10 лг'!AF132-'10 лг'!AF131-'10 лг'!AF130-'10 лг'!AF127</f>
        <v>24006.8</v>
      </c>
      <c r="AR12" s="1116">
        <f t="shared" si="9"/>
        <v>447.0540037243948</v>
      </c>
      <c r="AT12" s="1385" t="s">
        <v>554</v>
      </c>
      <c r="AU12" s="1385">
        <v>1282</v>
      </c>
      <c r="AV12" s="1385">
        <v>187</v>
      </c>
      <c r="AW12" s="1385">
        <f>AU12*AV12</f>
        <v>239734</v>
      </c>
      <c r="AX12" s="1385"/>
    </row>
    <row r="13" spans="1:50" ht="26.25">
      <c r="A13" s="943"/>
      <c r="B13" s="944" t="s">
        <v>465</v>
      </c>
      <c r="C13" s="942" t="s">
        <v>466</v>
      </c>
      <c r="D13" s="1111">
        <f t="shared" si="0"/>
        <v>0</v>
      </c>
      <c r="E13" s="1102"/>
      <c r="F13" s="1102"/>
      <c r="G13" s="1102"/>
      <c r="H13" s="1102"/>
      <c r="I13" s="1102"/>
      <c r="J13" s="1106"/>
      <c r="K13" s="1116">
        <f t="shared" si="10"/>
        <v>0</v>
      </c>
      <c r="L13" s="943"/>
      <c r="M13" s="944" t="s">
        <v>465</v>
      </c>
      <c r="N13" s="942" t="s">
        <v>466</v>
      </c>
      <c r="O13" s="1111">
        <f t="shared" si="1"/>
        <v>0</v>
      </c>
      <c r="P13" s="1102"/>
      <c r="Q13" s="1102"/>
      <c r="R13" s="1102"/>
      <c r="S13" s="1102"/>
      <c r="T13" s="1102"/>
      <c r="U13" s="1106"/>
      <c r="V13" s="1116">
        <f t="shared" si="3"/>
        <v>0</v>
      </c>
      <c r="W13" s="943"/>
      <c r="X13" s="944" t="s">
        <v>465</v>
      </c>
      <c r="Y13" s="942" t="s">
        <v>466</v>
      </c>
      <c r="Z13" s="1326">
        <f t="shared" si="4"/>
        <v>0</v>
      </c>
      <c r="AA13" s="1327"/>
      <c r="AB13" s="1327"/>
      <c r="AC13" s="1327"/>
      <c r="AD13" s="1327"/>
      <c r="AE13" s="1327"/>
      <c r="AF13" s="1329"/>
      <c r="AG13" s="1116">
        <f t="shared" si="6"/>
        <v>0</v>
      </c>
      <c r="AH13" s="943"/>
      <c r="AI13" s="944" t="s">
        <v>465</v>
      </c>
      <c r="AJ13" s="942" t="s">
        <v>466</v>
      </c>
      <c r="AK13" s="1111">
        <f t="shared" si="7"/>
        <v>0</v>
      </c>
      <c r="AL13" s="1102"/>
      <c r="AM13" s="1102"/>
      <c r="AN13" s="1102"/>
      <c r="AO13" s="1102"/>
      <c r="AP13" s="1102"/>
      <c r="AQ13" s="1106"/>
      <c r="AR13" s="1116">
        <f t="shared" si="9"/>
        <v>0</v>
      </c>
      <c r="AT13" s="1385" t="s">
        <v>555</v>
      </c>
      <c r="AU13" s="1385">
        <v>140</v>
      </c>
      <c r="AV13" s="1385">
        <v>131.66</v>
      </c>
      <c r="AW13" s="1385">
        <f>AU13*AV13</f>
        <v>18432.399999999998</v>
      </c>
      <c r="AX13" s="1385"/>
    </row>
    <row r="14" spans="1:50" ht="17.25" customHeight="1">
      <c r="A14" s="943">
        <v>3</v>
      </c>
      <c r="B14" s="941" t="s">
        <v>467</v>
      </c>
      <c r="C14" s="942" t="s">
        <v>468</v>
      </c>
      <c r="D14" s="1111">
        <f t="shared" si="0"/>
        <v>6097</v>
      </c>
      <c r="E14" s="1102">
        <v>2830</v>
      </c>
      <c r="F14" s="1102">
        <v>1468</v>
      </c>
      <c r="G14" s="1102">
        <v>1799</v>
      </c>
      <c r="H14" s="1102"/>
      <c r="I14" s="1102"/>
      <c r="J14" s="1106">
        <v>3339.3</v>
      </c>
      <c r="K14" s="1116">
        <f t="shared" si="10"/>
        <v>547.6955879940955</v>
      </c>
      <c r="L14" s="943">
        <v>3</v>
      </c>
      <c r="M14" s="941" t="s">
        <v>467</v>
      </c>
      <c r="N14" s="942" t="s">
        <v>468</v>
      </c>
      <c r="O14" s="1111">
        <f t="shared" si="1"/>
        <v>7243</v>
      </c>
      <c r="P14" s="1102">
        <v>2924</v>
      </c>
      <c r="Q14" s="1102">
        <v>1685</v>
      </c>
      <c r="R14" s="1102">
        <v>2634</v>
      </c>
      <c r="S14" s="1102"/>
      <c r="T14" s="1102"/>
      <c r="U14" s="1106">
        <v>3761.9</v>
      </c>
      <c r="V14" s="1116">
        <f t="shared" si="3"/>
        <v>519.3842330526026</v>
      </c>
      <c r="W14" s="943">
        <v>3</v>
      </c>
      <c r="X14" s="941" t="s">
        <v>467</v>
      </c>
      <c r="Y14" s="942" t="s">
        <v>468</v>
      </c>
      <c r="Z14" s="1326">
        <f t="shared" si="4"/>
        <v>7678</v>
      </c>
      <c r="AA14" s="1327">
        <v>3008</v>
      </c>
      <c r="AB14" s="1327">
        <v>1825</v>
      </c>
      <c r="AC14" s="1327">
        <v>2845</v>
      </c>
      <c r="AD14" s="1327"/>
      <c r="AE14" s="1327"/>
      <c r="AF14" s="1329">
        <v>3977.9</v>
      </c>
      <c r="AG14" s="1116">
        <f t="shared" si="6"/>
        <v>518.090648606408</v>
      </c>
      <c r="AH14" s="943">
        <v>3</v>
      </c>
      <c r="AI14" s="941" t="s">
        <v>467</v>
      </c>
      <c r="AJ14" s="942" t="s">
        <v>468</v>
      </c>
      <c r="AK14" s="1111">
        <f t="shared" si="7"/>
        <v>7901</v>
      </c>
      <c r="AL14" s="1102">
        <v>3008</v>
      </c>
      <c r="AM14" s="1102">
        <v>1926</v>
      </c>
      <c r="AN14" s="1102">
        <v>2967</v>
      </c>
      <c r="AO14" s="1102"/>
      <c r="AP14" s="1102"/>
      <c r="AQ14" s="1106">
        <v>4092</v>
      </c>
      <c r="AR14" s="1116">
        <f t="shared" si="9"/>
        <v>517.9091254271611</v>
      </c>
      <c r="AT14" s="1385" t="s">
        <v>232</v>
      </c>
      <c r="AU14" s="1385">
        <v>7421</v>
      </c>
      <c r="AV14" s="1385">
        <v>500</v>
      </c>
      <c r="AW14" s="1385">
        <f>AU14*AV14</f>
        <v>3710500</v>
      </c>
      <c r="AX14" s="1385"/>
    </row>
    <row r="15" spans="1:50" ht="26.25" customHeight="1">
      <c r="A15" s="940">
        <v>4</v>
      </c>
      <c r="B15" s="941" t="s">
        <v>469</v>
      </c>
      <c r="C15" s="942" t="s">
        <v>470</v>
      </c>
      <c r="D15" s="1111">
        <f t="shared" si="0"/>
        <v>0</v>
      </c>
      <c r="E15" s="1102"/>
      <c r="F15" s="1102"/>
      <c r="G15" s="1102"/>
      <c r="H15" s="1102"/>
      <c r="I15" s="1102"/>
      <c r="J15" s="1106"/>
      <c r="K15" s="1116">
        <f t="shared" si="10"/>
        <v>0</v>
      </c>
      <c r="L15" s="940">
        <v>4</v>
      </c>
      <c r="M15" s="941" t="s">
        <v>469</v>
      </c>
      <c r="N15" s="942" t="s">
        <v>470</v>
      </c>
      <c r="O15" s="1111">
        <f t="shared" si="1"/>
        <v>0</v>
      </c>
      <c r="P15" s="1102"/>
      <c r="Q15" s="1102"/>
      <c r="R15" s="1102"/>
      <c r="S15" s="1102"/>
      <c r="T15" s="1102"/>
      <c r="U15" s="1106"/>
      <c r="V15" s="1116">
        <f t="shared" si="3"/>
        <v>0</v>
      </c>
      <c r="W15" s="940">
        <v>4</v>
      </c>
      <c r="X15" s="941" t="s">
        <v>469</v>
      </c>
      <c r="Y15" s="942" t="s">
        <v>470</v>
      </c>
      <c r="Z15" s="1326">
        <f t="shared" si="4"/>
        <v>0</v>
      </c>
      <c r="AA15" s="1327"/>
      <c r="AB15" s="1327"/>
      <c r="AC15" s="1327"/>
      <c r="AD15" s="1327"/>
      <c r="AE15" s="1327"/>
      <c r="AF15" s="1329"/>
      <c r="AG15" s="1116">
        <f t="shared" si="6"/>
        <v>0</v>
      </c>
      <c r="AH15" s="940">
        <v>4</v>
      </c>
      <c r="AI15" s="941" t="s">
        <v>469</v>
      </c>
      <c r="AJ15" s="942" t="s">
        <v>470</v>
      </c>
      <c r="AK15" s="1111">
        <f t="shared" si="7"/>
        <v>0</v>
      </c>
      <c r="AL15" s="1102"/>
      <c r="AM15" s="1102"/>
      <c r="AN15" s="1102"/>
      <c r="AO15" s="1102"/>
      <c r="AP15" s="1102"/>
      <c r="AQ15" s="1106"/>
      <c r="AR15" s="1116">
        <f t="shared" si="9"/>
        <v>0</v>
      </c>
      <c r="AT15" s="1385" t="s">
        <v>558</v>
      </c>
      <c r="AU15" s="1385"/>
      <c r="AV15" s="1385"/>
      <c r="AW15" s="1385">
        <f>SUM(AW11:AW14)</f>
        <v>3997666.4</v>
      </c>
      <c r="AX15" s="1385"/>
    </row>
    <row r="16" spans="1:44" ht="18" customHeight="1">
      <c r="A16" s="945"/>
      <c r="B16" s="946" t="s">
        <v>471</v>
      </c>
      <c r="C16" s="947" t="s">
        <v>472</v>
      </c>
      <c r="D16" s="1111">
        <f t="shared" si="0"/>
        <v>2841</v>
      </c>
      <c r="E16" s="1103"/>
      <c r="F16" s="1103"/>
      <c r="G16" s="1103">
        <v>2841</v>
      </c>
      <c r="H16" s="1103"/>
      <c r="I16" s="1103"/>
      <c r="J16" s="1107" t="s">
        <v>62</v>
      </c>
      <c r="K16" s="1116" t="e">
        <f t="shared" si="10"/>
        <v>#VALUE!</v>
      </c>
      <c r="L16" s="945"/>
      <c r="M16" s="946" t="s">
        <v>471</v>
      </c>
      <c r="N16" s="947" t="s">
        <v>472</v>
      </c>
      <c r="O16" s="1111">
        <f t="shared" si="1"/>
        <v>4138</v>
      </c>
      <c r="P16" s="1103"/>
      <c r="Q16" s="1103"/>
      <c r="R16" s="1103">
        <v>4138</v>
      </c>
      <c r="S16" s="1103"/>
      <c r="T16" s="1103"/>
      <c r="U16" s="1107" t="s">
        <v>62</v>
      </c>
      <c r="V16" s="1116" t="e">
        <f t="shared" si="3"/>
        <v>#VALUE!</v>
      </c>
      <c r="W16" s="945"/>
      <c r="X16" s="946" t="s">
        <v>471</v>
      </c>
      <c r="Y16" s="947" t="s">
        <v>472</v>
      </c>
      <c r="Z16" s="1326">
        <f t="shared" si="4"/>
        <v>5920</v>
      </c>
      <c r="AA16" s="1330"/>
      <c r="AB16" s="1330"/>
      <c r="AC16" s="1330">
        <v>5920</v>
      </c>
      <c r="AD16" s="1330"/>
      <c r="AE16" s="1330"/>
      <c r="AF16" s="1331" t="s">
        <v>62</v>
      </c>
      <c r="AG16" s="1116" t="e">
        <f t="shared" si="6"/>
        <v>#VALUE!</v>
      </c>
      <c r="AH16" s="945"/>
      <c r="AI16" s="946" t="s">
        <v>471</v>
      </c>
      <c r="AJ16" s="947" t="s">
        <v>472</v>
      </c>
      <c r="AK16" s="1111">
        <f t="shared" si="7"/>
        <v>7008</v>
      </c>
      <c r="AL16" s="1103"/>
      <c r="AM16" s="1103"/>
      <c r="AN16" s="1103">
        <v>7008</v>
      </c>
      <c r="AO16" s="1103"/>
      <c r="AP16" s="1103"/>
      <c r="AQ16" s="1107" t="s">
        <v>62</v>
      </c>
      <c r="AR16" s="1116" t="e">
        <f t="shared" si="9"/>
        <v>#VALUE!</v>
      </c>
    </row>
    <row r="17" spans="1:44" ht="18" customHeight="1">
      <c r="A17" s="945">
        <v>5</v>
      </c>
      <c r="B17" s="948" t="s">
        <v>473</v>
      </c>
      <c r="C17" s="949" t="s">
        <v>474</v>
      </c>
      <c r="D17" s="1112" t="s">
        <v>62</v>
      </c>
      <c r="E17" s="1103" t="s">
        <v>62</v>
      </c>
      <c r="F17" s="1103" t="s">
        <v>62</v>
      </c>
      <c r="G17" s="1103" t="s">
        <v>62</v>
      </c>
      <c r="H17" s="1103" t="s">
        <v>62</v>
      </c>
      <c r="I17" s="1103" t="s">
        <v>62</v>
      </c>
      <c r="J17" s="1107">
        <v>445</v>
      </c>
      <c r="K17" s="1116">
        <f>IF(D16=0,,J17/D16*1000)</f>
        <v>156.6349876803942</v>
      </c>
      <c r="L17" s="945">
        <v>5</v>
      </c>
      <c r="M17" s="948" t="s">
        <v>473</v>
      </c>
      <c r="N17" s="949" t="s">
        <v>474</v>
      </c>
      <c r="O17" s="1112" t="s">
        <v>62</v>
      </c>
      <c r="P17" s="1103" t="s">
        <v>62</v>
      </c>
      <c r="Q17" s="1103" t="s">
        <v>62</v>
      </c>
      <c r="R17" s="1103" t="s">
        <v>62</v>
      </c>
      <c r="S17" s="1103" t="s">
        <v>62</v>
      </c>
      <c r="T17" s="1103" t="s">
        <v>62</v>
      </c>
      <c r="U17" s="1107">
        <v>760</v>
      </c>
      <c r="V17" s="1116">
        <f>IF(O16=0,,U17/O16*1000)</f>
        <v>183.6636056065732</v>
      </c>
      <c r="W17" s="945">
        <v>5</v>
      </c>
      <c r="X17" s="948" t="s">
        <v>473</v>
      </c>
      <c r="Y17" s="949" t="s">
        <v>474</v>
      </c>
      <c r="Z17" s="1332" t="s">
        <v>62</v>
      </c>
      <c r="AA17" s="1330" t="s">
        <v>62</v>
      </c>
      <c r="AB17" s="1330" t="s">
        <v>62</v>
      </c>
      <c r="AC17" s="1330" t="s">
        <v>62</v>
      </c>
      <c r="AD17" s="1330" t="s">
        <v>62</v>
      </c>
      <c r="AE17" s="1330" t="s">
        <v>62</v>
      </c>
      <c r="AF17" s="1331">
        <v>1001.8</v>
      </c>
      <c r="AG17" s="1116">
        <f>IF(Z16=0,,AF17/Z16*1000)</f>
        <v>169.22297297297294</v>
      </c>
      <c r="AH17" s="945">
        <v>5</v>
      </c>
      <c r="AI17" s="948" t="s">
        <v>473</v>
      </c>
      <c r="AJ17" s="949" t="s">
        <v>474</v>
      </c>
      <c r="AK17" s="1112" t="s">
        <v>62</v>
      </c>
      <c r="AL17" s="1103" t="s">
        <v>62</v>
      </c>
      <c r="AM17" s="1103" t="s">
        <v>62</v>
      </c>
      <c r="AN17" s="1103" t="s">
        <v>62</v>
      </c>
      <c r="AO17" s="1103" t="s">
        <v>62</v>
      </c>
      <c r="AP17" s="1103" t="s">
        <v>62</v>
      </c>
      <c r="AQ17" s="1107">
        <v>1018</v>
      </c>
      <c r="AR17" s="1116">
        <f>IF(AK16=0,,AQ17/AK16*1000)</f>
        <v>145.26255707762556</v>
      </c>
    </row>
    <row r="18" spans="1:44" ht="15" customHeight="1">
      <c r="A18" s="950"/>
      <c r="B18" s="951" t="s">
        <v>475</v>
      </c>
      <c r="C18" s="949" t="s">
        <v>476</v>
      </c>
      <c r="D18" s="1112" t="s">
        <v>62</v>
      </c>
      <c r="E18" s="1103" t="s">
        <v>62</v>
      </c>
      <c r="F18" s="1103" t="s">
        <v>62</v>
      </c>
      <c r="G18" s="1103" t="s">
        <v>62</v>
      </c>
      <c r="H18" s="1103" t="s">
        <v>62</v>
      </c>
      <c r="I18" s="1103" t="s">
        <v>62</v>
      </c>
      <c r="J18" s="1107">
        <v>448.6</v>
      </c>
      <c r="K18" s="1116">
        <f>IF(D16=0,,J18/D16*1000)</f>
        <v>157.9021471312918</v>
      </c>
      <c r="L18" s="950"/>
      <c r="M18" s="951" t="s">
        <v>475</v>
      </c>
      <c r="N18" s="949" t="s">
        <v>476</v>
      </c>
      <c r="O18" s="1112" t="s">
        <v>62</v>
      </c>
      <c r="P18" s="1103" t="s">
        <v>62</v>
      </c>
      <c r="Q18" s="1103" t="s">
        <v>62</v>
      </c>
      <c r="R18" s="1103" t="s">
        <v>62</v>
      </c>
      <c r="S18" s="1103" t="s">
        <v>62</v>
      </c>
      <c r="T18" s="1103" t="s">
        <v>62</v>
      </c>
      <c r="U18" s="1107">
        <v>764.7</v>
      </c>
      <c r="V18" s="1116">
        <f>IF(O16=0,,U18/O16*1000)</f>
        <v>184.7994200096665</v>
      </c>
      <c r="W18" s="950"/>
      <c r="X18" s="951" t="s">
        <v>475</v>
      </c>
      <c r="Y18" s="949" t="s">
        <v>476</v>
      </c>
      <c r="Z18" s="1332" t="s">
        <v>62</v>
      </c>
      <c r="AA18" s="1330" t="s">
        <v>62</v>
      </c>
      <c r="AB18" s="1330" t="s">
        <v>62</v>
      </c>
      <c r="AC18" s="1330" t="s">
        <v>62</v>
      </c>
      <c r="AD18" s="1330" t="s">
        <v>62</v>
      </c>
      <c r="AE18" s="1330" t="s">
        <v>62</v>
      </c>
      <c r="AF18" s="1331">
        <v>1003.9</v>
      </c>
      <c r="AG18" s="1116">
        <f>IF(Z16=0,,AF18/Z16*1000)</f>
        <v>169.5777027027027</v>
      </c>
      <c r="AH18" s="950"/>
      <c r="AI18" s="951" t="s">
        <v>475</v>
      </c>
      <c r="AJ18" s="949" t="s">
        <v>476</v>
      </c>
      <c r="AK18" s="1112" t="s">
        <v>62</v>
      </c>
      <c r="AL18" s="1103" t="s">
        <v>62</v>
      </c>
      <c r="AM18" s="1103" t="s">
        <v>62</v>
      </c>
      <c r="AN18" s="1103" t="s">
        <v>62</v>
      </c>
      <c r="AO18" s="1103" t="s">
        <v>62</v>
      </c>
      <c r="AP18" s="1103" t="s">
        <v>62</v>
      </c>
      <c r="AQ18" s="1107">
        <v>1020</v>
      </c>
      <c r="AR18" s="1116">
        <f>IF(AK16=0,,AQ18/AK16*1000)</f>
        <v>145.54794520547946</v>
      </c>
    </row>
    <row r="19" spans="1:44" ht="15.75" customHeight="1">
      <c r="A19" s="940">
        <v>6</v>
      </c>
      <c r="B19" s="952" t="s">
        <v>477</v>
      </c>
      <c r="C19" s="947" t="s">
        <v>478</v>
      </c>
      <c r="D19" s="1111">
        <f>E19+F19+G19+H19+I19</f>
        <v>13537</v>
      </c>
      <c r="E19" s="1102">
        <v>5772</v>
      </c>
      <c r="F19" s="1102">
        <v>3906</v>
      </c>
      <c r="G19" s="1102">
        <v>470</v>
      </c>
      <c r="H19" s="1102">
        <v>3389</v>
      </c>
      <c r="I19" s="1102"/>
      <c r="J19" s="1106">
        <v>6359.2</v>
      </c>
      <c r="K19" s="1116">
        <f t="shared" si="10"/>
        <v>469.7643495604639</v>
      </c>
      <c r="L19" s="940">
        <v>6</v>
      </c>
      <c r="M19" s="952" t="s">
        <v>477</v>
      </c>
      <c r="N19" s="947" t="s">
        <v>478</v>
      </c>
      <c r="O19" s="1111">
        <f>P19+Q19+R19+S19+T19</f>
        <v>27074</v>
      </c>
      <c r="P19" s="1102">
        <v>14940</v>
      </c>
      <c r="Q19" s="1102">
        <v>5409</v>
      </c>
      <c r="R19" s="1102">
        <v>972</v>
      </c>
      <c r="S19" s="1102">
        <v>5753</v>
      </c>
      <c r="T19" s="1102"/>
      <c r="U19" s="1496">
        <v>12527.6</v>
      </c>
      <c r="V19" s="1116">
        <f>IF(O19=0,,U19/O19*1000)</f>
        <v>462.7169978577233</v>
      </c>
      <c r="W19" s="940">
        <v>6</v>
      </c>
      <c r="X19" s="952" t="s">
        <v>477</v>
      </c>
      <c r="Y19" s="947" t="s">
        <v>478</v>
      </c>
      <c r="Z19" s="1326">
        <f>AA19+AB19+AC19+AD19+AE19</f>
        <v>40658</v>
      </c>
      <c r="AA19" s="1327">
        <v>19098</v>
      </c>
      <c r="AB19" s="1327">
        <v>7470</v>
      </c>
      <c r="AC19" s="1327">
        <v>1224</v>
      </c>
      <c r="AD19" s="1327">
        <v>12866</v>
      </c>
      <c r="AE19" s="1327"/>
      <c r="AF19" s="1329">
        <v>18616.9</v>
      </c>
      <c r="AG19" s="1116">
        <f>IF(Z19=0,,AF19/Z19*1000)</f>
        <v>457.89020610949876</v>
      </c>
      <c r="AH19" s="940">
        <v>6</v>
      </c>
      <c r="AI19" s="952" t="s">
        <v>477</v>
      </c>
      <c r="AJ19" s="947" t="s">
        <v>478</v>
      </c>
      <c r="AK19" s="1111">
        <f>AL19+AM19+AN19+AO19+AP19</f>
        <v>55144</v>
      </c>
      <c r="AL19" s="1102">
        <v>24172</v>
      </c>
      <c r="AM19" s="1102">
        <v>10322</v>
      </c>
      <c r="AN19" s="1102">
        <v>7472</v>
      </c>
      <c r="AO19" s="1102">
        <v>13178</v>
      </c>
      <c r="AP19" s="1102"/>
      <c r="AQ19" s="1106">
        <v>25085.2</v>
      </c>
      <c r="AR19" s="1116">
        <f>IF(AK19=0,,AQ19/AK19*1000)</f>
        <v>454.90352531553754</v>
      </c>
    </row>
    <row r="20" spans="1:44" ht="18" customHeight="1">
      <c r="A20" s="943">
        <v>7</v>
      </c>
      <c r="B20" s="952" t="s">
        <v>479</v>
      </c>
      <c r="C20" s="947" t="s">
        <v>480</v>
      </c>
      <c r="D20" s="1111">
        <f>E20+F20+G20+H20+I20</f>
        <v>6097</v>
      </c>
      <c r="E20" s="1102"/>
      <c r="F20" s="1102"/>
      <c r="G20" s="1102"/>
      <c r="H20" s="1102">
        <v>6097</v>
      </c>
      <c r="I20" s="1102">
        <v>0</v>
      </c>
      <c r="J20" s="1109">
        <f>J14</f>
        <v>3339.3</v>
      </c>
      <c r="K20" s="1116">
        <f t="shared" si="10"/>
        <v>547.6955879940955</v>
      </c>
      <c r="L20" s="943">
        <v>7</v>
      </c>
      <c r="M20" s="952" t="s">
        <v>479</v>
      </c>
      <c r="N20" s="947" t="s">
        <v>480</v>
      </c>
      <c r="O20" s="1111">
        <f>P20+Q20+R20+S20+T20</f>
        <v>7243</v>
      </c>
      <c r="P20" s="1102"/>
      <c r="Q20" s="1102"/>
      <c r="R20" s="1102"/>
      <c r="S20" s="1102">
        <v>7243</v>
      </c>
      <c r="T20" s="1102"/>
      <c r="U20" s="1109">
        <v>3761.9</v>
      </c>
      <c r="V20" s="1116">
        <f>IF(O20=0,,U20/O20*1000)</f>
        <v>519.3842330526026</v>
      </c>
      <c r="W20" s="943">
        <v>7</v>
      </c>
      <c r="X20" s="952" t="s">
        <v>479</v>
      </c>
      <c r="Y20" s="947" t="s">
        <v>480</v>
      </c>
      <c r="Z20" s="1326">
        <f>AA20+AB20+AC20+AD20+AE20</f>
        <v>7678</v>
      </c>
      <c r="AA20" s="1327"/>
      <c r="AB20" s="1327"/>
      <c r="AC20" s="1327"/>
      <c r="AD20" s="1327">
        <v>7678</v>
      </c>
      <c r="AE20" s="1327"/>
      <c r="AF20" s="1328">
        <f>AF14</f>
        <v>3977.9</v>
      </c>
      <c r="AG20" s="1116">
        <f>IF(Z20=0,,AF20/Z20*1000)</f>
        <v>518.090648606408</v>
      </c>
      <c r="AH20" s="943">
        <v>7</v>
      </c>
      <c r="AI20" s="952" t="s">
        <v>479</v>
      </c>
      <c r="AJ20" s="947" t="s">
        <v>480</v>
      </c>
      <c r="AK20" s="1111">
        <f>AL20+AM20+AN20+AO20+AP20</f>
        <v>7901</v>
      </c>
      <c r="AL20" s="1102"/>
      <c r="AM20" s="1102"/>
      <c r="AN20" s="1102"/>
      <c r="AO20" s="1102">
        <v>7901</v>
      </c>
      <c r="AP20" s="1102"/>
      <c r="AQ20" s="1109">
        <v>4092</v>
      </c>
      <c r="AR20" s="1116">
        <f>IF(AK20=0,,AQ20/AK20*1000)</f>
        <v>517.9091254271611</v>
      </c>
    </row>
    <row r="21" spans="1:44" ht="18" customHeight="1">
      <c r="A21" s="940">
        <v>8</v>
      </c>
      <c r="B21" s="952" t="s">
        <v>481</v>
      </c>
      <c r="C21" s="947" t="s">
        <v>482</v>
      </c>
      <c r="D21" s="1111">
        <f>E21+F21+G21+H21+I21</f>
        <v>0</v>
      </c>
      <c r="E21" s="1102"/>
      <c r="F21" s="1102"/>
      <c r="G21" s="1102"/>
      <c r="H21" s="1102"/>
      <c r="I21" s="1102"/>
      <c r="J21" s="1106"/>
      <c r="K21" s="1116">
        <f t="shared" si="10"/>
        <v>0</v>
      </c>
      <c r="L21" s="940">
        <v>8</v>
      </c>
      <c r="M21" s="952" t="s">
        <v>481</v>
      </c>
      <c r="N21" s="947" t="s">
        <v>482</v>
      </c>
      <c r="O21" s="1111">
        <f>P21+Q21+R21+S21+T21</f>
        <v>0</v>
      </c>
      <c r="P21" s="1102"/>
      <c r="Q21" s="1102"/>
      <c r="R21" s="1102"/>
      <c r="S21" s="1102"/>
      <c r="T21" s="1102"/>
      <c r="U21" s="1106"/>
      <c r="V21" s="1116">
        <f>IF(O21=0,,U21/O21*1000)</f>
        <v>0</v>
      </c>
      <c r="W21" s="940">
        <v>8</v>
      </c>
      <c r="X21" s="952" t="s">
        <v>481</v>
      </c>
      <c r="Y21" s="947" t="s">
        <v>482</v>
      </c>
      <c r="Z21" s="1326">
        <f>AA21+AB21+AC21+AD21+AE21</f>
        <v>0</v>
      </c>
      <c r="AA21" s="1327"/>
      <c r="AB21" s="1327"/>
      <c r="AC21" s="1327"/>
      <c r="AD21" s="1327"/>
      <c r="AE21" s="1327"/>
      <c r="AF21" s="1329"/>
      <c r="AG21" s="1116">
        <f>IF(Z21=0,,AF21/Z21*1000)</f>
        <v>0</v>
      </c>
      <c r="AH21" s="940">
        <v>8</v>
      </c>
      <c r="AI21" s="952" t="s">
        <v>481</v>
      </c>
      <c r="AJ21" s="947" t="s">
        <v>482</v>
      </c>
      <c r="AK21" s="1111">
        <f>AL21+AM21+AN21+AO21+AP21</f>
        <v>0</v>
      </c>
      <c r="AL21" s="1102"/>
      <c r="AM21" s="1102"/>
      <c r="AN21" s="1102"/>
      <c r="AO21" s="1102"/>
      <c r="AP21" s="1102"/>
      <c r="AQ21" s="1106"/>
      <c r="AR21" s="1116">
        <f>IF(AK21=0,,AQ21/AK21*1000)</f>
        <v>0</v>
      </c>
    </row>
    <row r="22" spans="1:45" ht="19.5" customHeight="1">
      <c r="A22" s="940">
        <v>9</v>
      </c>
      <c r="B22" s="952" t="s">
        <v>483</v>
      </c>
      <c r="C22" s="953" t="s">
        <v>484</v>
      </c>
      <c r="D22" s="1111">
        <f>E22+F22+G22+H22+I22</f>
        <v>1185</v>
      </c>
      <c r="E22" s="1111">
        <f>E11+E12+E14+E15+-E16-E19-E20-E21</f>
        <v>8</v>
      </c>
      <c r="F22" s="1111">
        <f>F11+F12+F14+F15+-F16-F19-F20-F21</f>
        <v>107</v>
      </c>
      <c r="G22" s="1111">
        <f>G11+G12+G14+G15+-G16-G19-G20-G21</f>
        <v>135</v>
      </c>
      <c r="H22" s="1111">
        <f>H11+H12+H14+H15+-H16-H19-H20-H21</f>
        <v>935</v>
      </c>
      <c r="I22" s="1111">
        <f>I11+I12+I14+I15+-I16-I19-I20-I21</f>
        <v>0</v>
      </c>
      <c r="J22" s="1113">
        <f>J11+J12+J14+J15-J17-J19-J20-J21</f>
        <v>710.6000000000004</v>
      </c>
      <c r="K22" s="1116">
        <f t="shared" si="10"/>
        <v>599.6624472573843</v>
      </c>
      <c r="L22" s="940">
        <v>9</v>
      </c>
      <c r="M22" s="952" t="s">
        <v>483</v>
      </c>
      <c r="N22" s="953" t="s">
        <v>484</v>
      </c>
      <c r="O22" s="1111">
        <f>P22+Q22+R22+S22+T22</f>
        <v>624</v>
      </c>
      <c r="P22" s="1111">
        <f>P11+P12+P14+P15+-P16-P19-P20-P21</f>
        <v>8</v>
      </c>
      <c r="Q22" s="1111">
        <f>Q11+Q12+Q14+Q15+-Q16-Q19-Q20-Q21</f>
        <v>71</v>
      </c>
      <c r="R22" s="1111">
        <f>R11+R12+R14+R15+-R16-R19-R20-R21</f>
        <v>161</v>
      </c>
      <c r="S22" s="1111">
        <f>S11+S12+S14+S15+-S16-S19-S20-S21</f>
        <v>384</v>
      </c>
      <c r="T22" s="1111">
        <f>T11+T12+T14+T15+-T16-T19-T20-T21</f>
        <v>0</v>
      </c>
      <c r="U22" s="1113">
        <f>U11+U12+U14+U15-U17-U19-U20-U21</f>
        <v>122.99999999999955</v>
      </c>
      <c r="V22" s="1116">
        <f>IF(O22=0,,U22/O22*1000)</f>
        <v>197.11538461538387</v>
      </c>
      <c r="W22" s="940">
        <v>9</v>
      </c>
      <c r="X22" s="952" t="s">
        <v>483</v>
      </c>
      <c r="Y22" s="953" t="s">
        <v>484</v>
      </c>
      <c r="Z22" s="1326">
        <f>AA22+AB22+AC22+AD22+AE22</f>
        <v>111</v>
      </c>
      <c r="AA22" s="1326">
        <f>AA11+AA12+AA14+AA15+-AA16-AA19-AA20-AA21</f>
        <v>0</v>
      </c>
      <c r="AB22" s="1326">
        <f>AB11+AB12+AB14+AB15+-AB16-AB19-AB20-AB21</f>
        <v>38</v>
      </c>
      <c r="AC22" s="1326">
        <f>AC11+AC12+AC14+AC15+-AC16-AC19-AC20-AC21</f>
        <v>66</v>
      </c>
      <c r="AD22" s="1326">
        <f>AD11+AD12+AD14+AD15+-AD16-AD19-AD20-AD21</f>
        <v>7</v>
      </c>
      <c r="AE22" s="1326">
        <f>AE11+AE12+AE14+AE15+-AE16-AE19-AE20-AE21</f>
        <v>0</v>
      </c>
      <c r="AF22" s="1333">
        <f>AF11+AF12+AF14+AF15-AF17-AF19-AF20-AF21</f>
        <v>21.300000000004275</v>
      </c>
      <c r="AG22" s="1116">
        <f>IF(Z22=0,,AF22/Z22*1000)</f>
        <v>191.8918918919304</v>
      </c>
      <c r="AH22" s="940">
        <v>9</v>
      </c>
      <c r="AI22" s="952" t="s">
        <v>483</v>
      </c>
      <c r="AJ22" s="953" t="s">
        <v>484</v>
      </c>
      <c r="AK22" s="1111">
        <f>AL22+AM22+AN22+AO22+AP22</f>
        <v>438</v>
      </c>
      <c r="AL22" s="1111">
        <f>AL11+AL12+AL14+AL15+-AL16-AL19-AL20-AL21</f>
        <v>0</v>
      </c>
      <c r="AM22" s="1111">
        <f>AM11+AM12+AM14+AM15+-AM16-AM19-AM20-AM21</f>
        <v>141</v>
      </c>
      <c r="AN22" s="1111">
        <f>AN11+AN12+AN14+AN15+-AN16-AN19-AN20-AN21</f>
        <v>0</v>
      </c>
      <c r="AO22" s="1111">
        <f>AO11+AO12+AO14+AO15+-AO16-AO19-AO20-AO21</f>
        <v>297</v>
      </c>
      <c r="AP22" s="1111"/>
      <c r="AQ22" s="1113">
        <f>AQ11+AQ12+AQ14+AQ15-AQ17-AQ19-AQ20-AQ21</f>
        <v>191.59999999999854</v>
      </c>
      <c r="AR22" s="1116">
        <f>IF(AK22=0,,AQ22/AK22*1000)</f>
        <v>437.4429223744259</v>
      </c>
      <c r="AS22" s="1151">
        <v>2288</v>
      </c>
    </row>
    <row r="23" spans="1:43" ht="19.5" customHeight="1" thickBot="1">
      <c r="A23" s="954">
        <v>10</v>
      </c>
      <c r="B23" s="955" t="s">
        <v>485</v>
      </c>
      <c r="C23" s="956" t="s">
        <v>486</v>
      </c>
      <c r="D23" s="1104"/>
      <c r="E23" s="1104"/>
      <c r="F23" s="1104"/>
      <c r="G23" s="1104"/>
      <c r="H23" s="1104"/>
      <c r="I23" s="1104"/>
      <c r="J23" s="1108"/>
      <c r="K23" s="1151"/>
      <c r="L23" s="954">
        <v>10</v>
      </c>
      <c r="M23" s="955" t="s">
        <v>485</v>
      </c>
      <c r="N23" s="956" t="s">
        <v>486</v>
      </c>
      <c r="O23" s="1104"/>
      <c r="P23" s="1104"/>
      <c r="Q23" s="1104"/>
      <c r="R23" s="1104"/>
      <c r="S23" s="1104"/>
      <c r="T23" s="1104"/>
      <c r="U23" s="1108"/>
      <c r="W23" s="954">
        <v>10</v>
      </c>
      <c r="X23" s="955" t="s">
        <v>485</v>
      </c>
      <c r="Y23" s="956" t="s">
        <v>486</v>
      </c>
      <c r="Z23" s="1104"/>
      <c r="AA23" s="1104"/>
      <c r="AB23" s="1104"/>
      <c r="AC23" s="1104"/>
      <c r="AD23" s="1104"/>
      <c r="AE23" s="1104"/>
      <c r="AF23" s="1108"/>
      <c r="AH23" s="954">
        <v>10</v>
      </c>
      <c r="AI23" s="955" t="s">
        <v>485</v>
      </c>
      <c r="AJ23" s="956" t="s">
        <v>486</v>
      </c>
      <c r="AK23" s="1506">
        <v>1618</v>
      </c>
      <c r="AL23" s="1506"/>
      <c r="AM23" s="1506"/>
      <c r="AN23" s="1506"/>
      <c r="AO23" s="1506"/>
      <c r="AP23" s="1506">
        <v>11</v>
      </c>
      <c r="AQ23" s="1507"/>
    </row>
    <row r="24" spans="1:43" ht="15" customHeight="1">
      <c r="A24" s="957"/>
      <c r="B24" s="958"/>
      <c r="C24" s="958"/>
      <c r="D24" s="959"/>
      <c r="E24" s="959"/>
      <c r="F24" s="959"/>
      <c r="G24" s="959"/>
      <c r="H24" s="959"/>
      <c r="I24" s="959"/>
      <c r="J24" s="959"/>
      <c r="L24" s="957"/>
      <c r="M24" s="958"/>
      <c r="N24" s="958"/>
      <c r="O24" s="959"/>
      <c r="P24" s="959"/>
      <c r="Q24" s="959"/>
      <c r="R24" s="959"/>
      <c r="S24" s="959"/>
      <c r="T24" s="959"/>
      <c r="U24" s="959"/>
      <c r="W24" s="957"/>
      <c r="X24" s="958"/>
      <c r="Y24" s="958"/>
      <c r="Z24" s="959"/>
      <c r="AA24" s="959"/>
      <c r="AB24" s="959"/>
      <c r="AC24" s="959"/>
      <c r="AD24" s="959"/>
      <c r="AE24" s="959"/>
      <c r="AF24" s="959"/>
      <c r="AH24" s="957"/>
      <c r="AI24" s="958"/>
      <c r="AJ24" s="958"/>
      <c r="AK24" s="959"/>
      <c r="AL24" s="959"/>
      <c r="AM24" s="959"/>
      <c r="AN24" s="959"/>
      <c r="AO24" s="959"/>
      <c r="AP24" s="959"/>
      <c r="AQ24" s="959"/>
    </row>
    <row r="25" ht="15" customHeight="1"/>
    <row r="26" spans="1:43" ht="15.75" customHeight="1">
      <c r="A26" s="1678" t="s">
        <v>487</v>
      </c>
      <c r="B26" s="1678"/>
      <c r="C26" s="1678"/>
      <c r="D26" s="1678"/>
      <c r="E26" s="1678"/>
      <c r="F26" s="1678"/>
      <c r="G26" s="1678"/>
      <c r="H26" s="1678"/>
      <c r="I26" s="1678"/>
      <c r="J26" s="1678"/>
      <c r="L26" s="1678" t="s">
        <v>487</v>
      </c>
      <c r="M26" s="1678"/>
      <c r="N26" s="1678"/>
      <c r="O26" s="1678"/>
      <c r="P26" s="1678"/>
      <c r="Q26" s="1678"/>
      <c r="R26" s="1678"/>
      <c r="S26" s="1678"/>
      <c r="T26" s="1678"/>
      <c r="U26" s="1678"/>
      <c r="W26" s="1690" t="s">
        <v>487</v>
      </c>
      <c r="X26" s="1690"/>
      <c r="Y26" s="1690"/>
      <c r="Z26" s="1690"/>
      <c r="AA26" s="1690"/>
      <c r="AB26" s="1690"/>
      <c r="AC26" s="1690"/>
      <c r="AD26" s="1690"/>
      <c r="AE26" s="1690"/>
      <c r="AF26" s="1690"/>
      <c r="AH26" s="1678" t="s">
        <v>487</v>
      </c>
      <c r="AI26" s="1678"/>
      <c r="AJ26" s="1678"/>
      <c r="AK26" s="1678"/>
      <c r="AL26" s="1678"/>
      <c r="AM26" s="1678"/>
      <c r="AN26" s="1678"/>
      <c r="AO26" s="1678"/>
      <c r="AP26" s="1678"/>
      <c r="AQ26" s="1678"/>
    </row>
    <row r="27" spans="1:43" ht="15.75" customHeight="1" thickBot="1">
      <c r="A27" s="960"/>
      <c r="B27" s="921"/>
      <c r="C27" s="921"/>
      <c r="D27" s="921"/>
      <c r="E27" s="921"/>
      <c r="F27" s="921"/>
      <c r="G27" s="921"/>
      <c r="H27" s="921"/>
      <c r="I27" s="921"/>
      <c r="J27" s="921"/>
      <c r="L27" s="960"/>
      <c r="M27" s="921"/>
      <c r="N27" s="921"/>
      <c r="O27" s="921"/>
      <c r="P27" s="921"/>
      <c r="Q27" s="921"/>
      <c r="R27" s="921"/>
      <c r="S27" s="921"/>
      <c r="T27" s="921"/>
      <c r="U27" s="921"/>
      <c r="W27" s="960"/>
      <c r="X27" s="921"/>
      <c r="Y27" s="921"/>
      <c r="Z27" s="921"/>
      <c r="AA27" s="921"/>
      <c r="AB27" s="921"/>
      <c r="AC27" s="921"/>
      <c r="AD27" s="921"/>
      <c r="AE27" s="921"/>
      <c r="AF27" s="921"/>
      <c r="AH27" s="960"/>
      <c r="AI27" s="921"/>
      <c r="AJ27" s="921"/>
      <c r="AK27" s="921"/>
      <c r="AL27" s="921"/>
      <c r="AM27" s="921"/>
      <c r="AN27" s="921"/>
      <c r="AO27" s="921"/>
      <c r="AP27" s="921"/>
      <c r="AQ27" s="921"/>
    </row>
    <row r="28" spans="1:43" ht="15" customHeight="1" thickBot="1">
      <c r="A28" s="922"/>
      <c r="B28" s="923" t="s">
        <v>437</v>
      </c>
      <c r="C28" s="961" t="s">
        <v>438</v>
      </c>
      <c r="D28" s="1679" t="s">
        <v>439</v>
      </c>
      <c r="E28" s="1680"/>
      <c r="F28" s="1680"/>
      <c r="G28" s="1680"/>
      <c r="H28" s="1680"/>
      <c r="I28" s="1681"/>
      <c r="J28" s="925"/>
      <c r="L28" s="922"/>
      <c r="M28" s="923" t="s">
        <v>437</v>
      </c>
      <c r="N28" s="961" t="s">
        <v>438</v>
      </c>
      <c r="O28" s="1679" t="s">
        <v>439</v>
      </c>
      <c r="P28" s="1680"/>
      <c r="Q28" s="1680"/>
      <c r="R28" s="1680"/>
      <c r="S28" s="1680"/>
      <c r="T28" s="1681"/>
      <c r="U28" s="925"/>
      <c r="W28" s="922"/>
      <c r="X28" s="923" t="s">
        <v>437</v>
      </c>
      <c r="Y28" s="961" t="s">
        <v>438</v>
      </c>
      <c r="Z28" s="1679" t="s">
        <v>439</v>
      </c>
      <c r="AA28" s="1680"/>
      <c r="AB28" s="1680"/>
      <c r="AC28" s="1680"/>
      <c r="AD28" s="1680"/>
      <c r="AE28" s="1681"/>
      <c r="AF28" s="925"/>
      <c r="AH28" s="922"/>
      <c r="AI28" s="923" t="s">
        <v>437</v>
      </c>
      <c r="AJ28" s="961" t="s">
        <v>438</v>
      </c>
      <c r="AK28" s="1679" t="s">
        <v>439</v>
      </c>
      <c r="AL28" s="1680"/>
      <c r="AM28" s="1680"/>
      <c r="AN28" s="1680"/>
      <c r="AO28" s="1680"/>
      <c r="AP28" s="1681"/>
      <c r="AQ28" s="925"/>
    </row>
    <row r="29" spans="1:43" ht="15" customHeight="1" thickBot="1">
      <c r="A29" s="716" t="s">
        <v>440</v>
      </c>
      <c r="B29" s="927" t="s">
        <v>437</v>
      </c>
      <c r="C29" s="962" t="s">
        <v>215</v>
      </c>
      <c r="D29" s="1682" t="s">
        <v>441</v>
      </c>
      <c r="E29" s="1685" t="s">
        <v>442</v>
      </c>
      <c r="F29" s="1685"/>
      <c r="G29" s="1685"/>
      <c r="H29" s="1685"/>
      <c r="I29" s="1686"/>
      <c r="J29" s="930" t="s">
        <v>443</v>
      </c>
      <c r="L29" s="716" t="s">
        <v>440</v>
      </c>
      <c r="M29" s="927" t="s">
        <v>437</v>
      </c>
      <c r="N29" s="962" t="s">
        <v>215</v>
      </c>
      <c r="O29" s="1682" t="s">
        <v>441</v>
      </c>
      <c r="P29" s="1685" t="s">
        <v>442</v>
      </c>
      <c r="Q29" s="1685"/>
      <c r="R29" s="1685"/>
      <c r="S29" s="1685"/>
      <c r="T29" s="1686"/>
      <c r="U29" s="930" t="s">
        <v>443</v>
      </c>
      <c r="W29" s="716" t="s">
        <v>440</v>
      </c>
      <c r="X29" s="927" t="s">
        <v>437</v>
      </c>
      <c r="Y29" s="962" t="s">
        <v>215</v>
      </c>
      <c r="Z29" s="1682" t="s">
        <v>441</v>
      </c>
      <c r="AA29" s="1685" t="s">
        <v>442</v>
      </c>
      <c r="AB29" s="1685"/>
      <c r="AC29" s="1685"/>
      <c r="AD29" s="1685"/>
      <c r="AE29" s="1686"/>
      <c r="AF29" s="930" t="s">
        <v>443</v>
      </c>
      <c r="AH29" s="716" t="s">
        <v>440</v>
      </c>
      <c r="AI29" s="927" t="s">
        <v>437</v>
      </c>
      <c r="AJ29" s="962" t="s">
        <v>215</v>
      </c>
      <c r="AK29" s="1682" t="s">
        <v>441</v>
      </c>
      <c r="AL29" s="1685" t="s">
        <v>442</v>
      </c>
      <c r="AM29" s="1685"/>
      <c r="AN29" s="1685"/>
      <c r="AO29" s="1685"/>
      <c r="AP29" s="1686"/>
      <c r="AQ29" s="930" t="s">
        <v>443</v>
      </c>
    </row>
    <row r="30" spans="1:43" ht="15" customHeight="1">
      <c r="A30" s="716" t="s">
        <v>444</v>
      </c>
      <c r="B30" s="927" t="s">
        <v>437</v>
      </c>
      <c r="C30" s="962" t="s">
        <v>445</v>
      </c>
      <c r="D30" s="1683"/>
      <c r="E30" s="1687" t="s">
        <v>446</v>
      </c>
      <c r="F30" s="1687" t="s">
        <v>230</v>
      </c>
      <c r="G30" s="1687" t="s">
        <v>231</v>
      </c>
      <c r="H30" s="1687" t="s">
        <v>232</v>
      </c>
      <c r="I30" s="1687" t="s">
        <v>233</v>
      </c>
      <c r="J30" s="930" t="s">
        <v>447</v>
      </c>
      <c r="L30" s="716" t="s">
        <v>444</v>
      </c>
      <c r="M30" s="927" t="s">
        <v>437</v>
      </c>
      <c r="N30" s="962" t="s">
        <v>445</v>
      </c>
      <c r="O30" s="1683"/>
      <c r="P30" s="1687" t="s">
        <v>229</v>
      </c>
      <c r="Q30" s="1687" t="s">
        <v>230</v>
      </c>
      <c r="R30" s="1687" t="s">
        <v>231</v>
      </c>
      <c r="S30" s="1687" t="s">
        <v>232</v>
      </c>
      <c r="T30" s="1687" t="s">
        <v>233</v>
      </c>
      <c r="U30" s="930" t="s">
        <v>447</v>
      </c>
      <c r="W30" s="716" t="s">
        <v>444</v>
      </c>
      <c r="X30" s="927" t="s">
        <v>437</v>
      </c>
      <c r="Y30" s="962" t="s">
        <v>445</v>
      </c>
      <c r="Z30" s="1683"/>
      <c r="AA30" s="1687" t="s">
        <v>446</v>
      </c>
      <c r="AB30" s="1687" t="s">
        <v>230</v>
      </c>
      <c r="AC30" s="1687" t="s">
        <v>231</v>
      </c>
      <c r="AD30" s="1687" t="s">
        <v>232</v>
      </c>
      <c r="AE30" s="1687" t="s">
        <v>233</v>
      </c>
      <c r="AF30" s="930" t="s">
        <v>447</v>
      </c>
      <c r="AH30" s="716" t="s">
        <v>444</v>
      </c>
      <c r="AI30" s="927" t="s">
        <v>437</v>
      </c>
      <c r="AJ30" s="962" t="s">
        <v>445</v>
      </c>
      <c r="AK30" s="1683"/>
      <c r="AL30" s="1687" t="s">
        <v>446</v>
      </c>
      <c r="AM30" s="1687" t="s">
        <v>230</v>
      </c>
      <c r="AN30" s="1687" t="s">
        <v>231</v>
      </c>
      <c r="AO30" s="1687" t="s">
        <v>232</v>
      </c>
      <c r="AP30" s="1687" t="s">
        <v>233</v>
      </c>
      <c r="AQ30" s="930" t="s">
        <v>447</v>
      </c>
    </row>
    <row r="31" spans="1:43" ht="15" customHeight="1">
      <c r="A31" s="931"/>
      <c r="B31" s="927" t="s">
        <v>437</v>
      </c>
      <c r="C31" s="928" t="s">
        <v>448</v>
      </c>
      <c r="D31" s="1683"/>
      <c r="E31" s="1688"/>
      <c r="F31" s="1688"/>
      <c r="G31" s="1688"/>
      <c r="H31" s="1688"/>
      <c r="I31" s="1688"/>
      <c r="J31" s="930" t="s">
        <v>449</v>
      </c>
      <c r="L31" s="931"/>
      <c r="M31" s="927" t="s">
        <v>437</v>
      </c>
      <c r="N31" s="928" t="s">
        <v>448</v>
      </c>
      <c r="O31" s="1683"/>
      <c r="P31" s="1688"/>
      <c r="Q31" s="1688"/>
      <c r="R31" s="1688"/>
      <c r="S31" s="1688"/>
      <c r="T31" s="1688"/>
      <c r="U31" s="930" t="s">
        <v>449</v>
      </c>
      <c r="W31" s="931"/>
      <c r="X31" s="927" t="s">
        <v>437</v>
      </c>
      <c r="Y31" s="928" t="s">
        <v>448</v>
      </c>
      <c r="Z31" s="1683"/>
      <c r="AA31" s="1688"/>
      <c r="AB31" s="1688"/>
      <c r="AC31" s="1688"/>
      <c r="AD31" s="1688"/>
      <c r="AE31" s="1688"/>
      <c r="AF31" s="930" t="s">
        <v>449</v>
      </c>
      <c r="AH31" s="931"/>
      <c r="AI31" s="927" t="s">
        <v>437</v>
      </c>
      <c r="AJ31" s="928" t="s">
        <v>448</v>
      </c>
      <c r="AK31" s="1683"/>
      <c r="AL31" s="1688"/>
      <c r="AM31" s="1688"/>
      <c r="AN31" s="1688"/>
      <c r="AO31" s="1688"/>
      <c r="AP31" s="1688"/>
      <c r="AQ31" s="930" t="s">
        <v>449</v>
      </c>
    </row>
    <row r="32" spans="1:43" ht="15" customHeight="1">
      <c r="A32" s="931"/>
      <c r="B32" s="927"/>
      <c r="C32" s="928"/>
      <c r="D32" s="1683"/>
      <c r="E32" s="1688"/>
      <c r="F32" s="1688"/>
      <c r="G32" s="1688"/>
      <c r="H32" s="1688"/>
      <c r="I32" s="1688"/>
      <c r="J32" s="930" t="s">
        <v>450</v>
      </c>
      <c r="L32" s="931"/>
      <c r="M32" s="927"/>
      <c r="N32" s="928"/>
      <c r="O32" s="1683"/>
      <c r="P32" s="1688"/>
      <c r="Q32" s="1688"/>
      <c r="R32" s="1688"/>
      <c r="S32" s="1688"/>
      <c r="T32" s="1688"/>
      <c r="U32" s="930" t="s">
        <v>450</v>
      </c>
      <c r="W32" s="931"/>
      <c r="X32" s="927"/>
      <c r="Y32" s="928"/>
      <c r="Z32" s="1683"/>
      <c r="AA32" s="1688"/>
      <c r="AB32" s="1688"/>
      <c r="AC32" s="1688"/>
      <c r="AD32" s="1688"/>
      <c r="AE32" s="1688"/>
      <c r="AF32" s="930" t="s">
        <v>450</v>
      </c>
      <c r="AH32" s="931"/>
      <c r="AI32" s="927"/>
      <c r="AJ32" s="928"/>
      <c r="AK32" s="1683"/>
      <c r="AL32" s="1688"/>
      <c r="AM32" s="1688"/>
      <c r="AN32" s="1688"/>
      <c r="AO32" s="1688"/>
      <c r="AP32" s="1688"/>
      <c r="AQ32" s="930" t="s">
        <v>450</v>
      </c>
    </row>
    <row r="33" spans="1:43" ht="24" customHeight="1" thickBot="1">
      <c r="A33" s="931"/>
      <c r="B33" s="933" t="s">
        <v>437</v>
      </c>
      <c r="C33" s="934" t="s">
        <v>438</v>
      </c>
      <c r="D33" s="1684"/>
      <c r="E33" s="1689"/>
      <c r="F33" s="1689"/>
      <c r="G33" s="1689"/>
      <c r="H33" s="1689"/>
      <c r="I33" s="1689"/>
      <c r="J33" s="930" t="s">
        <v>451</v>
      </c>
      <c r="L33" s="931"/>
      <c r="M33" s="933" t="s">
        <v>437</v>
      </c>
      <c r="N33" s="934" t="s">
        <v>438</v>
      </c>
      <c r="O33" s="1684"/>
      <c r="P33" s="1689"/>
      <c r="Q33" s="1689"/>
      <c r="R33" s="1689"/>
      <c r="S33" s="1689"/>
      <c r="T33" s="1689"/>
      <c r="U33" s="930" t="s">
        <v>451</v>
      </c>
      <c r="W33" s="931"/>
      <c r="X33" s="933" t="s">
        <v>437</v>
      </c>
      <c r="Y33" s="934" t="s">
        <v>438</v>
      </c>
      <c r="Z33" s="1684"/>
      <c r="AA33" s="1689"/>
      <c r="AB33" s="1689"/>
      <c r="AC33" s="1689"/>
      <c r="AD33" s="1689"/>
      <c r="AE33" s="1689"/>
      <c r="AF33" s="930" t="s">
        <v>451</v>
      </c>
      <c r="AH33" s="931"/>
      <c r="AI33" s="933" t="s">
        <v>437</v>
      </c>
      <c r="AJ33" s="934" t="s">
        <v>438</v>
      </c>
      <c r="AK33" s="1684"/>
      <c r="AL33" s="1689"/>
      <c r="AM33" s="1689"/>
      <c r="AN33" s="1689"/>
      <c r="AO33" s="1689"/>
      <c r="AP33" s="1689"/>
      <c r="AQ33" s="930" t="s">
        <v>451</v>
      </c>
    </row>
    <row r="34" spans="1:43" ht="13.5" thickBot="1">
      <c r="A34" s="935">
        <v>1</v>
      </c>
      <c r="B34" s="936" t="s">
        <v>452</v>
      </c>
      <c r="C34" s="936" t="s">
        <v>453</v>
      </c>
      <c r="D34" s="936" t="s">
        <v>454</v>
      </c>
      <c r="E34" s="934" t="s">
        <v>455</v>
      </c>
      <c r="F34" s="934" t="s">
        <v>456</v>
      </c>
      <c r="G34" s="934" t="s">
        <v>457</v>
      </c>
      <c r="H34" s="934" t="s">
        <v>458</v>
      </c>
      <c r="I34" s="934" t="s">
        <v>459</v>
      </c>
      <c r="J34" s="936" t="s">
        <v>460</v>
      </c>
      <c r="L34" s="935">
        <v>1</v>
      </c>
      <c r="M34" s="936" t="s">
        <v>452</v>
      </c>
      <c r="N34" s="936" t="s">
        <v>453</v>
      </c>
      <c r="O34" s="936" t="s">
        <v>454</v>
      </c>
      <c r="P34" s="934" t="s">
        <v>455</v>
      </c>
      <c r="Q34" s="934" t="s">
        <v>456</v>
      </c>
      <c r="R34" s="934" t="s">
        <v>457</v>
      </c>
      <c r="S34" s="934" t="s">
        <v>458</v>
      </c>
      <c r="T34" s="934" t="s">
        <v>459</v>
      </c>
      <c r="U34" s="936" t="s">
        <v>460</v>
      </c>
      <c r="W34" s="935">
        <v>1</v>
      </c>
      <c r="X34" s="936" t="s">
        <v>452</v>
      </c>
      <c r="Y34" s="936" t="s">
        <v>453</v>
      </c>
      <c r="Z34" s="936" t="s">
        <v>454</v>
      </c>
      <c r="AA34" s="934" t="s">
        <v>455</v>
      </c>
      <c r="AB34" s="934" t="s">
        <v>456</v>
      </c>
      <c r="AC34" s="934" t="s">
        <v>457</v>
      </c>
      <c r="AD34" s="934" t="s">
        <v>458</v>
      </c>
      <c r="AE34" s="934" t="s">
        <v>459</v>
      </c>
      <c r="AF34" s="936" t="s">
        <v>460</v>
      </c>
      <c r="AH34" s="935">
        <v>1</v>
      </c>
      <c r="AI34" s="936" t="s">
        <v>452</v>
      </c>
      <c r="AJ34" s="936" t="s">
        <v>453</v>
      </c>
      <c r="AK34" s="936" t="s">
        <v>454</v>
      </c>
      <c r="AL34" s="934" t="s">
        <v>455</v>
      </c>
      <c r="AM34" s="934" t="s">
        <v>456</v>
      </c>
      <c r="AN34" s="934" t="s">
        <v>457</v>
      </c>
      <c r="AO34" s="934" t="s">
        <v>458</v>
      </c>
      <c r="AP34" s="934" t="s">
        <v>459</v>
      </c>
      <c r="AQ34" s="936" t="s">
        <v>460</v>
      </c>
    </row>
    <row r="35" spans="1:44" ht="15" customHeight="1">
      <c r="A35" s="963">
        <v>1</v>
      </c>
      <c r="B35" s="938" t="s">
        <v>461</v>
      </c>
      <c r="C35" s="964" t="s">
        <v>488</v>
      </c>
      <c r="D35" s="1110">
        <f aca="true" t="shared" si="11" ref="D35:D40">E35+F35+G35+H35+I35</f>
        <v>2449</v>
      </c>
      <c r="E35" s="1101"/>
      <c r="F35" s="1101"/>
      <c r="G35" s="1101">
        <v>6</v>
      </c>
      <c r="H35" s="1101">
        <v>2443</v>
      </c>
      <c r="I35" s="1101"/>
      <c r="J35" s="1105">
        <v>629.5</v>
      </c>
      <c r="K35" s="1116">
        <f>IF(D35=0,,J35/D35*1000)</f>
        <v>257.0436913025725</v>
      </c>
      <c r="L35" s="963">
        <v>1</v>
      </c>
      <c r="M35" s="938" t="s">
        <v>461</v>
      </c>
      <c r="N35" s="964" t="s">
        <v>488</v>
      </c>
      <c r="O35" s="1110">
        <f aca="true" t="shared" si="12" ref="O35:O40">P35+Q35+R35+S35+T35</f>
        <v>2449</v>
      </c>
      <c r="P35" s="1117">
        <f aca="true" t="shared" si="13" ref="P35:U35">E35</f>
        <v>0</v>
      </c>
      <c r="Q35" s="1117">
        <f t="shared" si="13"/>
        <v>0</v>
      </c>
      <c r="R35" s="1117">
        <f t="shared" si="13"/>
        <v>6</v>
      </c>
      <c r="S35" s="1117">
        <f t="shared" si="13"/>
        <v>2443</v>
      </c>
      <c r="T35" s="1117">
        <f t="shared" si="13"/>
        <v>0</v>
      </c>
      <c r="U35" s="1118">
        <f t="shared" si="13"/>
        <v>629.5</v>
      </c>
      <c r="V35" s="1116">
        <f aca="true" t="shared" si="14" ref="V35:V40">IF(O35=0,,U35/O35*1000)</f>
        <v>257.0436913025725</v>
      </c>
      <c r="W35" s="963">
        <v>1</v>
      </c>
      <c r="X35" s="938" t="s">
        <v>461</v>
      </c>
      <c r="Y35" s="964" t="s">
        <v>488</v>
      </c>
      <c r="Z35" s="1323">
        <f aca="true" t="shared" si="15" ref="Z35:Z40">AA35+AB35+AC35+AD35+AE35</f>
        <v>2449</v>
      </c>
      <c r="AA35" s="1324">
        <f aca="true" t="shared" si="16" ref="AA35:AF35">P35</f>
        <v>0</v>
      </c>
      <c r="AB35" s="1324">
        <f t="shared" si="16"/>
        <v>0</v>
      </c>
      <c r="AC35" s="1324">
        <f t="shared" si="16"/>
        <v>6</v>
      </c>
      <c r="AD35" s="1324">
        <f t="shared" si="16"/>
        <v>2443</v>
      </c>
      <c r="AE35" s="1324">
        <f t="shared" si="16"/>
        <v>0</v>
      </c>
      <c r="AF35" s="1325">
        <f t="shared" si="16"/>
        <v>629.5</v>
      </c>
      <c r="AG35" s="1116">
        <f aca="true" t="shared" si="17" ref="AG35:AG40">IF(Z35=0,,AF35/Z35*1000)</f>
        <v>257.0436913025725</v>
      </c>
      <c r="AH35" s="963">
        <v>1</v>
      </c>
      <c r="AI35" s="938" t="s">
        <v>461</v>
      </c>
      <c r="AJ35" s="964" t="s">
        <v>488</v>
      </c>
      <c r="AK35" s="1110">
        <f aca="true" t="shared" si="18" ref="AK35:AK40">AL35+AM35+AN35+AO35+AP35</f>
        <v>2449</v>
      </c>
      <c r="AL35" s="1117">
        <f aca="true" t="shared" si="19" ref="AL35:AQ35">AA35</f>
        <v>0</v>
      </c>
      <c r="AM35" s="1117">
        <f t="shared" si="19"/>
        <v>0</v>
      </c>
      <c r="AN35" s="1117">
        <f t="shared" si="19"/>
        <v>6</v>
      </c>
      <c r="AO35" s="1117">
        <f t="shared" si="19"/>
        <v>2443</v>
      </c>
      <c r="AP35" s="1117">
        <f t="shared" si="19"/>
        <v>0</v>
      </c>
      <c r="AQ35" s="1118">
        <f t="shared" si="19"/>
        <v>629.5</v>
      </c>
      <c r="AR35" s="1116">
        <f aca="true" t="shared" si="20" ref="AR35:AR40">IF(AK35=0,,AQ35/AK35*1000)</f>
        <v>257.0436913025725</v>
      </c>
    </row>
    <row r="36" spans="1:44" ht="15" customHeight="1">
      <c r="A36" s="965">
        <v>2</v>
      </c>
      <c r="B36" s="941" t="s">
        <v>463</v>
      </c>
      <c r="C36" s="953" t="s">
        <v>489</v>
      </c>
      <c r="D36" s="1111">
        <f t="shared" si="11"/>
        <v>14754</v>
      </c>
      <c r="E36" s="1102">
        <v>5962</v>
      </c>
      <c r="F36" s="1102">
        <v>1481</v>
      </c>
      <c r="G36" s="1102">
        <v>1011</v>
      </c>
      <c r="H36" s="1102">
        <v>6300</v>
      </c>
      <c r="I36" s="1102"/>
      <c r="J36" s="1109">
        <f>'10 лг'!H285+'10 лг'!H305</f>
        <v>4252.4</v>
      </c>
      <c r="K36" s="1116">
        <f aca="true" t="shared" si="21" ref="K36:K46">IF(D36=0,,J36/D36*1000)</f>
        <v>288.2201436898468</v>
      </c>
      <c r="L36" s="965">
        <v>2</v>
      </c>
      <c r="M36" s="941" t="s">
        <v>463</v>
      </c>
      <c r="N36" s="953" t="s">
        <v>489</v>
      </c>
      <c r="O36" s="1111">
        <f t="shared" si="12"/>
        <v>23846</v>
      </c>
      <c r="P36" s="1102">
        <v>9702</v>
      </c>
      <c r="Q36" s="1102">
        <v>1877</v>
      </c>
      <c r="R36" s="1102">
        <v>1607</v>
      </c>
      <c r="S36" s="1102">
        <v>10660</v>
      </c>
      <c r="T36" s="1102"/>
      <c r="U36" s="1109">
        <f>'10 лг'!P285+'10 лг'!P305</f>
        <v>7604.299999999999</v>
      </c>
      <c r="V36" s="1116">
        <f t="shared" si="14"/>
        <v>318.89205736811203</v>
      </c>
      <c r="W36" s="965">
        <v>2</v>
      </c>
      <c r="X36" s="941" t="s">
        <v>463</v>
      </c>
      <c r="Y36" s="953" t="s">
        <v>489</v>
      </c>
      <c r="Z36" s="1326">
        <f t="shared" si="15"/>
        <v>42525</v>
      </c>
      <c r="AA36" s="1327">
        <v>18412</v>
      </c>
      <c r="AB36" s="1327">
        <v>3911</v>
      </c>
      <c r="AC36" s="1327">
        <v>1718</v>
      </c>
      <c r="AD36" s="1327">
        <v>18484</v>
      </c>
      <c r="AE36" s="1327"/>
      <c r="AF36" s="1328">
        <f>'10 лг'!X305+'10 лг'!X285</f>
        <v>14149.9</v>
      </c>
      <c r="AG36" s="1116">
        <f t="shared" si="17"/>
        <v>332.74309229864787</v>
      </c>
      <c r="AH36" s="965">
        <v>2</v>
      </c>
      <c r="AI36" s="941" t="s">
        <v>463</v>
      </c>
      <c r="AJ36" s="953" t="s">
        <v>489</v>
      </c>
      <c r="AK36" s="1111">
        <f t="shared" si="18"/>
        <v>66896</v>
      </c>
      <c r="AL36" s="1102">
        <v>26681</v>
      </c>
      <c r="AM36" s="1102">
        <v>5911</v>
      </c>
      <c r="AN36" s="1102">
        <v>6717</v>
      </c>
      <c r="AO36" s="1102">
        <v>27587</v>
      </c>
      <c r="AP36" s="1102"/>
      <c r="AQ36" s="1109">
        <f>'10 лг'!AF285+'10 лг'!AF305</f>
        <v>21849.3</v>
      </c>
      <c r="AR36" s="1116">
        <f t="shared" si="20"/>
        <v>326.6159411624013</v>
      </c>
    </row>
    <row r="37" spans="1:44" ht="29.25" customHeight="1">
      <c r="A37" s="966"/>
      <c r="B37" s="944" t="s">
        <v>465</v>
      </c>
      <c r="C37" s="953" t="s">
        <v>490</v>
      </c>
      <c r="D37" s="1111">
        <f t="shared" si="11"/>
        <v>0</v>
      </c>
      <c r="E37" s="1102"/>
      <c r="F37" s="1102"/>
      <c r="G37" s="1102"/>
      <c r="H37" s="1102"/>
      <c r="I37" s="1102"/>
      <c r="J37" s="1106"/>
      <c r="K37" s="1116">
        <f t="shared" si="21"/>
        <v>0</v>
      </c>
      <c r="L37" s="966"/>
      <c r="M37" s="944" t="s">
        <v>465</v>
      </c>
      <c r="N37" s="953" t="s">
        <v>490</v>
      </c>
      <c r="O37" s="1111">
        <f t="shared" si="12"/>
        <v>0</v>
      </c>
      <c r="P37" s="1102"/>
      <c r="Q37" s="1102"/>
      <c r="R37" s="1102"/>
      <c r="S37" s="1102"/>
      <c r="T37" s="1102"/>
      <c r="U37" s="1106"/>
      <c r="V37" s="1116">
        <f t="shared" si="14"/>
        <v>0</v>
      </c>
      <c r="W37" s="966"/>
      <c r="X37" s="944" t="s">
        <v>465</v>
      </c>
      <c r="Y37" s="953" t="s">
        <v>490</v>
      </c>
      <c r="Z37" s="1326">
        <f t="shared" si="15"/>
        <v>0</v>
      </c>
      <c r="AA37" s="1327"/>
      <c r="AB37" s="1327"/>
      <c r="AC37" s="1327"/>
      <c r="AD37" s="1327"/>
      <c r="AE37" s="1327"/>
      <c r="AF37" s="1329"/>
      <c r="AG37" s="1116">
        <f t="shared" si="17"/>
        <v>0</v>
      </c>
      <c r="AH37" s="966"/>
      <c r="AI37" s="944" t="s">
        <v>465</v>
      </c>
      <c r="AJ37" s="953" t="s">
        <v>490</v>
      </c>
      <c r="AK37" s="1111">
        <f t="shared" si="18"/>
        <v>0</v>
      </c>
      <c r="AL37" s="1102"/>
      <c r="AM37" s="1102"/>
      <c r="AN37" s="1102"/>
      <c r="AO37" s="1102"/>
      <c r="AP37" s="1102"/>
      <c r="AQ37" s="1106"/>
      <c r="AR37" s="1116">
        <f t="shared" si="20"/>
        <v>0</v>
      </c>
    </row>
    <row r="38" spans="1:44" ht="15" customHeight="1">
      <c r="A38" s="966">
        <v>3</v>
      </c>
      <c r="B38" s="941" t="s">
        <v>467</v>
      </c>
      <c r="C38" s="953" t="s">
        <v>491</v>
      </c>
      <c r="D38" s="1111">
        <f t="shared" si="11"/>
        <v>1187</v>
      </c>
      <c r="E38" s="1102">
        <v>166</v>
      </c>
      <c r="F38" s="1102">
        <v>340</v>
      </c>
      <c r="G38" s="1102">
        <v>681</v>
      </c>
      <c r="H38" s="1102"/>
      <c r="I38" s="1102"/>
      <c r="J38" s="1106">
        <v>644</v>
      </c>
      <c r="K38" s="1116">
        <f t="shared" si="21"/>
        <v>542.5442291491154</v>
      </c>
      <c r="L38" s="966">
        <v>3</v>
      </c>
      <c r="M38" s="941" t="s">
        <v>467</v>
      </c>
      <c r="N38" s="953" t="s">
        <v>491</v>
      </c>
      <c r="O38" s="1111">
        <f t="shared" si="12"/>
        <v>1903</v>
      </c>
      <c r="P38" s="1102">
        <v>166</v>
      </c>
      <c r="Q38" s="1102">
        <v>367</v>
      </c>
      <c r="R38" s="1102">
        <v>1370</v>
      </c>
      <c r="S38" s="1102"/>
      <c r="T38" s="1102"/>
      <c r="U38" s="1106">
        <v>1032.5</v>
      </c>
      <c r="V38" s="1116">
        <f t="shared" si="14"/>
        <v>542.5643720441409</v>
      </c>
      <c r="W38" s="966">
        <v>3</v>
      </c>
      <c r="X38" s="941" t="s">
        <v>467</v>
      </c>
      <c r="Y38" s="953" t="s">
        <v>491</v>
      </c>
      <c r="Z38" s="1326">
        <f t="shared" si="15"/>
        <v>2870</v>
      </c>
      <c r="AA38" s="1327">
        <v>166</v>
      </c>
      <c r="AB38" s="1327">
        <v>367</v>
      </c>
      <c r="AC38" s="1327">
        <v>2337</v>
      </c>
      <c r="AD38" s="1327"/>
      <c r="AE38" s="1327"/>
      <c r="AF38" s="1329">
        <v>1492.7</v>
      </c>
      <c r="AG38" s="1116">
        <f t="shared" si="17"/>
        <v>520.1045296167247</v>
      </c>
      <c r="AH38" s="966">
        <v>3</v>
      </c>
      <c r="AI38" s="941" t="s">
        <v>467</v>
      </c>
      <c r="AJ38" s="953" t="s">
        <v>491</v>
      </c>
      <c r="AK38" s="1111">
        <f t="shared" si="18"/>
        <v>3128</v>
      </c>
      <c r="AL38" s="1102">
        <v>166</v>
      </c>
      <c r="AM38" s="1102">
        <v>617</v>
      </c>
      <c r="AN38" s="1102">
        <v>2345</v>
      </c>
      <c r="AO38" s="1102"/>
      <c r="AP38" s="1102"/>
      <c r="AQ38" s="1106">
        <v>1623.4</v>
      </c>
      <c r="AR38" s="1116">
        <f t="shared" si="20"/>
        <v>518.9897698209719</v>
      </c>
    </row>
    <row r="39" spans="1:44" ht="13.5" customHeight="1">
      <c r="A39" s="965">
        <v>4</v>
      </c>
      <c r="B39" s="941" t="s">
        <v>469</v>
      </c>
      <c r="C39" s="953" t="s">
        <v>492</v>
      </c>
      <c r="D39" s="1111">
        <f t="shared" si="11"/>
        <v>0</v>
      </c>
      <c r="E39" s="1102"/>
      <c r="F39" s="1102"/>
      <c r="G39" s="1102"/>
      <c r="H39" s="1102"/>
      <c r="I39" s="1102"/>
      <c r="J39" s="1106"/>
      <c r="K39" s="1116">
        <f t="shared" si="21"/>
        <v>0</v>
      </c>
      <c r="L39" s="965">
        <v>4</v>
      </c>
      <c r="M39" s="941" t="s">
        <v>469</v>
      </c>
      <c r="N39" s="953" t="s">
        <v>492</v>
      </c>
      <c r="O39" s="1111">
        <f t="shared" si="12"/>
        <v>0</v>
      </c>
      <c r="P39" s="1102"/>
      <c r="Q39" s="1102"/>
      <c r="R39" s="1102"/>
      <c r="S39" s="1102"/>
      <c r="T39" s="1102"/>
      <c r="U39" s="1106"/>
      <c r="V39" s="1116">
        <f t="shared" si="14"/>
        <v>0</v>
      </c>
      <c r="W39" s="965">
        <v>4</v>
      </c>
      <c r="X39" s="941" t="s">
        <v>469</v>
      </c>
      <c r="Y39" s="953" t="s">
        <v>492</v>
      </c>
      <c r="Z39" s="1326">
        <f t="shared" si="15"/>
        <v>0</v>
      </c>
      <c r="AA39" s="1327"/>
      <c r="AB39" s="1327"/>
      <c r="AC39" s="1327"/>
      <c r="AD39" s="1327"/>
      <c r="AE39" s="1327"/>
      <c r="AF39" s="1329"/>
      <c r="AG39" s="1116">
        <f t="shared" si="17"/>
        <v>0</v>
      </c>
      <c r="AH39" s="965">
        <v>4</v>
      </c>
      <c r="AI39" s="941" t="s">
        <v>469</v>
      </c>
      <c r="AJ39" s="953" t="s">
        <v>492</v>
      </c>
      <c r="AK39" s="1111">
        <f t="shared" si="18"/>
        <v>0</v>
      </c>
      <c r="AL39" s="1102"/>
      <c r="AM39" s="1102"/>
      <c r="AN39" s="1102"/>
      <c r="AO39" s="1102"/>
      <c r="AP39" s="1102"/>
      <c r="AQ39" s="1106"/>
      <c r="AR39" s="1116">
        <f t="shared" si="20"/>
        <v>0</v>
      </c>
    </row>
    <row r="40" spans="1:44" ht="15" customHeight="1">
      <c r="A40" s="967"/>
      <c r="B40" s="946" t="s">
        <v>471</v>
      </c>
      <c r="C40" s="953" t="s">
        <v>493</v>
      </c>
      <c r="D40" s="1111">
        <f t="shared" si="11"/>
        <v>1100</v>
      </c>
      <c r="E40" s="1103"/>
      <c r="F40" s="1103"/>
      <c r="G40" s="1103">
        <v>1100</v>
      </c>
      <c r="H40" s="1103"/>
      <c r="I40" s="1103"/>
      <c r="J40" s="1107" t="s">
        <v>62</v>
      </c>
      <c r="K40" s="1116" t="e">
        <f t="shared" si="21"/>
        <v>#VALUE!</v>
      </c>
      <c r="L40" s="967"/>
      <c r="M40" s="946" t="s">
        <v>471</v>
      </c>
      <c r="N40" s="953" t="s">
        <v>493</v>
      </c>
      <c r="O40" s="1111">
        <f t="shared" si="12"/>
        <v>2259</v>
      </c>
      <c r="P40" s="1103"/>
      <c r="Q40" s="1103"/>
      <c r="R40" s="1103">
        <v>2259</v>
      </c>
      <c r="S40" s="1103"/>
      <c r="T40" s="1103"/>
      <c r="U40" s="1107" t="s">
        <v>62</v>
      </c>
      <c r="V40" s="1116" t="e">
        <f t="shared" si="14"/>
        <v>#VALUE!</v>
      </c>
      <c r="W40" s="967"/>
      <c r="X40" s="946" t="s">
        <v>471</v>
      </c>
      <c r="Y40" s="953" t="s">
        <v>493</v>
      </c>
      <c r="Z40" s="1326">
        <f t="shared" si="15"/>
        <v>2999</v>
      </c>
      <c r="AA40" s="1330"/>
      <c r="AB40" s="1330"/>
      <c r="AC40" s="1330">
        <v>2999</v>
      </c>
      <c r="AD40" s="1330"/>
      <c r="AE40" s="1330"/>
      <c r="AF40" s="1331" t="s">
        <v>62</v>
      </c>
      <c r="AG40" s="1116" t="e">
        <f t="shared" si="17"/>
        <v>#VALUE!</v>
      </c>
      <c r="AH40" s="967"/>
      <c r="AI40" s="946" t="s">
        <v>471</v>
      </c>
      <c r="AJ40" s="953" t="s">
        <v>493</v>
      </c>
      <c r="AK40" s="1111">
        <f t="shared" si="18"/>
        <v>7928</v>
      </c>
      <c r="AL40" s="1103"/>
      <c r="AM40" s="1103"/>
      <c r="AN40" s="1103">
        <v>7928</v>
      </c>
      <c r="AO40" s="1103"/>
      <c r="AP40" s="1103"/>
      <c r="AQ40" s="1107" t="s">
        <v>62</v>
      </c>
      <c r="AR40" s="1116" t="e">
        <f t="shared" si="20"/>
        <v>#VALUE!</v>
      </c>
    </row>
    <row r="41" spans="1:44" ht="15" customHeight="1">
      <c r="A41" s="967">
        <v>5</v>
      </c>
      <c r="B41" s="948" t="s">
        <v>473</v>
      </c>
      <c r="C41" s="968" t="s">
        <v>494</v>
      </c>
      <c r="D41" s="1112" t="s">
        <v>62</v>
      </c>
      <c r="E41" s="1103" t="s">
        <v>62</v>
      </c>
      <c r="F41" s="1103" t="s">
        <v>62</v>
      </c>
      <c r="G41" s="1103"/>
      <c r="H41" s="1103" t="s">
        <v>62</v>
      </c>
      <c r="I41" s="1103" t="s">
        <v>62</v>
      </c>
      <c r="J41" s="1107">
        <v>171</v>
      </c>
      <c r="K41" s="1116">
        <f>IF(D40=0,,J41/D40*1000)</f>
        <v>155.45454545454547</v>
      </c>
      <c r="L41" s="967">
        <v>5</v>
      </c>
      <c r="M41" s="948" t="s">
        <v>473</v>
      </c>
      <c r="N41" s="968" t="s">
        <v>494</v>
      </c>
      <c r="O41" s="1112" t="s">
        <v>62</v>
      </c>
      <c r="P41" s="1103" t="s">
        <v>62</v>
      </c>
      <c r="Q41" s="1103" t="s">
        <v>62</v>
      </c>
      <c r="R41" s="1103" t="s">
        <v>62</v>
      </c>
      <c r="S41" s="1103" t="s">
        <v>62</v>
      </c>
      <c r="T41" s="1103" t="s">
        <v>62</v>
      </c>
      <c r="U41" s="1107">
        <v>415</v>
      </c>
      <c r="V41" s="1116">
        <f>IF(O40=0,,U41/O40*1000)</f>
        <v>183.709606020363</v>
      </c>
      <c r="W41" s="967">
        <v>5</v>
      </c>
      <c r="X41" s="948" t="s">
        <v>473</v>
      </c>
      <c r="Y41" s="968" t="s">
        <v>494</v>
      </c>
      <c r="Z41" s="1332" t="s">
        <v>62</v>
      </c>
      <c r="AA41" s="1330" t="s">
        <v>62</v>
      </c>
      <c r="AB41" s="1330" t="s">
        <v>62</v>
      </c>
      <c r="AC41" s="1330" t="s">
        <v>62</v>
      </c>
      <c r="AD41" s="1330" t="s">
        <v>62</v>
      </c>
      <c r="AE41" s="1330" t="s">
        <v>62</v>
      </c>
      <c r="AF41" s="1331">
        <v>507.1</v>
      </c>
      <c r="AG41" s="1116">
        <f>IF(Z40=0,,AF41/Z40*1000)</f>
        <v>169.08969656552185</v>
      </c>
      <c r="AH41" s="967">
        <v>5</v>
      </c>
      <c r="AI41" s="948" t="s">
        <v>473</v>
      </c>
      <c r="AJ41" s="968" t="s">
        <v>494</v>
      </c>
      <c r="AK41" s="1112" t="s">
        <v>62</v>
      </c>
      <c r="AL41" s="1103" t="s">
        <v>62</v>
      </c>
      <c r="AM41" s="1103" t="s">
        <v>62</v>
      </c>
      <c r="AN41" s="1103" t="s">
        <v>62</v>
      </c>
      <c r="AO41" s="1103" t="s">
        <v>62</v>
      </c>
      <c r="AP41" s="1103" t="s">
        <v>62</v>
      </c>
      <c r="AQ41" s="1107">
        <v>1151.5</v>
      </c>
      <c r="AR41" s="1116">
        <f>IF(AK40=0,,AQ41/AK40*1000)</f>
        <v>145.244702320888</v>
      </c>
    </row>
    <row r="42" spans="1:44" ht="15" customHeight="1">
      <c r="A42" s="969"/>
      <c r="B42" s="951" t="s">
        <v>475</v>
      </c>
      <c r="C42" s="968" t="s">
        <v>495</v>
      </c>
      <c r="D42" s="1112" t="s">
        <v>62</v>
      </c>
      <c r="E42" s="1103" t="s">
        <v>62</v>
      </c>
      <c r="F42" s="1103" t="s">
        <v>62</v>
      </c>
      <c r="G42" s="1103" t="s">
        <v>62</v>
      </c>
      <c r="H42" s="1103" t="s">
        <v>62</v>
      </c>
      <c r="I42" s="1103" t="s">
        <v>62</v>
      </c>
      <c r="J42" s="1107">
        <v>173.7</v>
      </c>
      <c r="K42" s="1116">
        <f>IF(D40=0,,J42/D40*1000)</f>
        <v>157.90909090909088</v>
      </c>
      <c r="L42" s="969"/>
      <c r="M42" s="951" t="s">
        <v>475</v>
      </c>
      <c r="N42" s="968" t="s">
        <v>495</v>
      </c>
      <c r="O42" s="1112" t="s">
        <v>62</v>
      </c>
      <c r="P42" s="1103" t="s">
        <v>62</v>
      </c>
      <c r="Q42" s="1103" t="s">
        <v>62</v>
      </c>
      <c r="R42" s="1103" t="s">
        <v>62</v>
      </c>
      <c r="S42" s="1103" t="s">
        <v>62</v>
      </c>
      <c r="T42" s="1103" t="s">
        <v>62</v>
      </c>
      <c r="U42" s="1107">
        <v>417.5</v>
      </c>
      <c r="V42" s="1116">
        <f>IF(O40=0,,U42/O40*1000)</f>
        <v>184.81629039397964</v>
      </c>
      <c r="W42" s="969"/>
      <c r="X42" s="951" t="s">
        <v>475</v>
      </c>
      <c r="Y42" s="968" t="s">
        <v>495</v>
      </c>
      <c r="Z42" s="1332" t="s">
        <v>62</v>
      </c>
      <c r="AA42" s="1330" t="s">
        <v>62</v>
      </c>
      <c r="AB42" s="1330" t="s">
        <v>62</v>
      </c>
      <c r="AC42" s="1330" t="s">
        <v>62</v>
      </c>
      <c r="AD42" s="1330" t="s">
        <v>62</v>
      </c>
      <c r="AE42" s="1330" t="s">
        <v>62</v>
      </c>
      <c r="AF42" s="1331">
        <v>508.5</v>
      </c>
      <c r="AG42" s="1116">
        <f>IF(Z40=0,,AF42/Z40*1000)</f>
        <v>169.5565188396132</v>
      </c>
      <c r="AH42" s="969"/>
      <c r="AI42" s="951" t="s">
        <v>475</v>
      </c>
      <c r="AJ42" s="968" t="s">
        <v>495</v>
      </c>
      <c r="AK42" s="1112" t="s">
        <v>62</v>
      </c>
      <c r="AL42" s="1103" t="s">
        <v>62</v>
      </c>
      <c r="AM42" s="1103" t="s">
        <v>62</v>
      </c>
      <c r="AN42" s="1103" t="s">
        <v>62</v>
      </c>
      <c r="AO42" s="1103" t="s">
        <v>62</v>
      </c>
      <c r="AP42" s="1103" t="s">
        <v>62</v>
      </c>
      <c r="AQ42" s="1107">
        <v>1153.9</v>
      </c>
      <c r="AR42" s="1116">
        <f>IF(AK40=0,,AQ42/AK40*1000)</f>
        <v>145.54742684157418</v>
      </c>
    </row>
    <row r="43" spans="1:44" ht="15" customHeight="1">
      <c r="A43" s="965">
        <v>6</v>
      </c>
      <c r="B43" s="952" t="s">
        <v>477</v>
      </c>
      <c r="C43" s="953" t="s">
        <v>496</v>
      </c>
      <c r="D43" s="1111">
        <f>E43+F43+G43+H43+I43</f>
        <v>15824</v>
      </c>
      <c r="E43" s="1102">
        <v>6128</v>
      </c>
      <c r="F43" s="1102">
        <v>1803</v>
      </c>
      <c r="G43" s="1102">
        <v>585</v>
      </c>
      <c r="H43" s="1102">
        <v>7308</v>
      </c>
      <c r="I43" s="1102"/>
      <c r="J43" s="1106">
        <v>4516.6</v>
      </c>
      <c r="K43" s="1116">
        <f t="shared" si="21"/>
        <v>285.42719919110215</v>
      </c>
      <c r="L43" s="965">
        <v>6</v>
      </c>
      <c r="M43" s="952" t="s">
        <v>477</v>
      </c>
      <c r="N43" s="953" t="s">
        <v>496</v>
      </c>
      <c r="O43" s="1111">
        <f>P43+Q43+R43+S43+T43</f>
        <v>23784</v>
      </c>
      <c r="P43" s="1102">
        <v>9868</v>
      </c>
      <c r="Q43" s="1102">
        <v>2226</v>
      </c>
      <c r="R43" s="1102">
        <v>711</v>
      </c>
      <c r="S43" s="1102">
        <v>10979</v>
      </c>
      <c r="T43" s="1102"/>
      <c r="U43" s="1106">
        <v>7768.8</v>
      </c>
      <c r="V43" s="1116">
        <f>IF(O43=0,,U43/O43*1000)</f>
        <v>326.63975782038347</v>
      </c>
      <c r="W43" s="965">
        <v>6</v>
      </c>
      <c r="X43" s="952" t="s">
        <v>477</v>
      </c>
      <c r="Y43" s="953" t="s">
        <v>496</v>
      </c>
      <c r="Z43" s="1326">
        <f>AA43+AB43+AC43+AD43+AE43</f>
        <v>41917</v>
      </c>
      <c r="AA43" s="1327">
        <v>18578</v>
      </c>
      <c r="AB43" s="1327">
        <v>4278</v>
      </c>
      <c r="AC43" s="1327">
        <v>1056</v>
      </c>
      <c r="AD43" s="1327">
        <v>18005</v>
      </c>
      <c r="AE43" s="1327"/>
      <c r="AF43" s="1329">
        <v>14250</v>
      </c>
      <c r="AG43" s="1116">
        <f>IF(Z43=0,,AF43/Z43*1000)</f>
        <v>339.95753512894527</v>
      </c>
      <c r="AH43" s="965">
        <v>6</v>
      </c>
      <c r="AI43" s="952" t="s">
        <v>477</v>
      </c>
      <c r="AJ43" s="953" t="s">
        <v>496</v>
      </c>
      <c r="AK43" s="1111">
        <f>AL43+AM43+AN43+AO43+AP43</f>
        <v>60705</v>
      </c>
      <c r="AL43" s="1102">
        <v>26847</v>
      </c>
      <c r="AM43" s="1102">
        <v>6528</v>
      </c>
      <c r="AN43" s="1102">
        <v>1140</v>
      </c>
      <c r="AO43" s="1102">
        <v>26190</v>
      </c>
      <c r="AP43" s="1102"/>
      <c r="AQ43" s="1106">
        <v>20959.3</v>
      </c>
      <c r="AR43" s="1116">
        <f>IF(AK43=0,,AQ43/AK43*1000)</f>
        <v>345.264805205502</v>
      </c>
    </row>
    <row r="44" spans="1:44" ht="15" customHeight="1">
      <c r="A44" s="966">
        <v>7</v>
      </c>
      <c r="B44" s="952" t="s">
        <v>479</v>
      </c>
      <c r="C44" s="953" t="s">
        <v>497</v>
      </c>
      <c r="D44" s="1111">
        <f>E44+F44+G44+H44+I44</f>
        <v>1187</v>
      </c>
      <c r="E44" s="1102"/>
      <c r="F44" s="1102"/>
      <c r="G44" s="1102"/>
      <c r="H44" s="1102">
        <v>1187</v>
      </c>
      <c r="I44" s="1102"/>
      <c r="J44" s="1109">
        <f>J38</f>
        <v>644</v>
      </c>
      <c r="K44" s="1116">
        <f t="shared" si="21"/>
        <v>542.5442291491154</v>
      </c>
      <c r="L44" s="966">
        <v>7</v>
      </c>
      <c r="M44" s="952" t="s">
        <v>479</v>
      </c>
      <c r="N44" s="953" t="s">
        <v>497</v>
      </c>
      <c r="O44" s="1111">
        <f>P44+Q44+R44+S44+T44</f>
        <v>1903</v>
      </c>
      <c r="P44" s="1102"/>
      <c r="Q44" s="1102"/>
      <c r="R44" s="1102"/>
      <c r="S44" s="1102">
        <v>1903</v>
      </c>
      <c r="T44" s="1102"/>
      <c r="U44" s="1109">
        <v>1032.5</v>
      </c>
      <c r="V44" s="1116">
        <f>IF(O44=0,,U44/O44*1000)</f>
        <v>542.5643720441409</v>
      </c>
      <c r="W44" s="966">
        <v>7</v>
      </c>
      <c r="X44" s="952" t="s">
        <v>479</v>
      </c>
      <c r="Y44" s="953" t="s">
        <v>497</v>
      </c>
      <c r="Z44" s="1326">
        <f>AA44+AB44+AC44+AD44+AE44</f>
        <v>2870</v>
      </c>
      <c r="AA44" s="1327"/>
      <c r="AB44" s="1327"/>
      <c r="AC44" s="1327"/>
      <c r="AD44" s="1327">
        <v>2870</v>
      </c>
      <c r="AE44" s="1327"/>
      <c r="AF44" s="1328">
        <f>AF38</f>
        <v>1492.7</v>
      </c>
      <c r="AG44" s="1116">
        <f>IF(Z44=0,,AF44/Z44*1000)</f>
        <v>520.1045296167247</v>
      </c>
      <c r="AH44" s="966">
        <v>7</v>
      </c>
      <c r="AI44" s="952" t="s">
        <v>479</v>
      </c>
      <c r="AJ44" s="953" t="s">
        <v>497</v>
      </c>
      <c r="AK44" s="1111">
        <f>AL44+AM44+AN44+AO44+AP44</f>
        <v>3128</v>
      </c>
      <c r="AL44" s="1102"/>
      <c r="AM44" s="1102"/>
      <c r="AN44" s="1102"/>
      <c r="AO44" s="1102">
        <v>3128</v>
      </c>
      <c r="AP44" s="1102"/>
      <c r="AQ44" s="1109">
        <v>1623.4</v>
      </c>
      <c r="AR44" s="1116">
        <f>IF(AK44=0,,AQ44/AK44*1000)</f>
        <v>518.9897698209719</v>
      </c>
    </row>
    <row r="45" spans="1:44" ht="15" customHeight="1">
      <c r="A45" s="965">
        <v>8</v>
      </c>
      <c r="B45" s="952" t="s">
        <v>481</v>
      </c>
      <c r="C45" s="953" t="s">
        <v>498</v>
      </c>
      <c r="D45" s="1111">
        <f>E45+F45+G45+H45+I45</f>
        <v>0</v>
      </c>
      <c r="E45" s="1102"/>
      <c r="F45" s="1102"/>
      <c r="G45" s="1102"/>
      <c r="H45" s="1102"/>
      <c r="I45" s="1102"/>
      <c r="J45" s="1106"/>
      <c r="K45" s="1116">
        <f t="shared" si="21"/>
        <v>0</v>
      </c>
      <c r="L45" s="965">
        <v>8</v>
      </c>
      <c r="M45" s="952" t="s">
        <v>481</v>
      </c>
      <c r="N45" s="953" t="s">
        <v>498</v>
      </c>
      <c r="O45" s="1111">
        <f>P45+Q45+R45+S45+T45</f>
        <v>0</v>
      </c>
      <c r="P45" s="1102"/>
      <c r="Q45" s="1102"/>
      <c r="R45" s="1102"/>
      <c r="S45" s="1102"/>
      <c r="T45" s="1102"/>
      <c r="U45" s="1106"/>
      <c r="V45" s="1116">
        <f>IF(O45=0,,U45/O45*1000)</f>
        <v>0</v>
      </c>
      <c r="W45" s="965">
        <v>8</v>
      </c>
      <c r="X45" s="952" t="s">
        <v>481</v>
      </c>
      <c r="Y45" s="953" t="s">
        <v>498</v>
      </c>
      <c r="Z45" s="1326">
        <f>AA45+AB45+AC45+AD45+AE45</f>
        <v>0</v>
      </c>
      <c r="AA45" s="1327"/>
      <c r="AB45" s="1327"/>
      <c r="AC45" s="1327"/>
      <c r="AD45" s="1327"/>
      <c r="AE45" s="1327"/>
      <c r="AF45" s="1329"/>
      <c r="AG45" s="1116">
        <f>IF(Z45=0,,AF45/Z45*1000)</f>
        <v>0</v>
      </c>
      <c r="AH45" s="965">
        <v>8</v>
      </c>
      <c r="AI45" s="952" t="s">
        <v>481</v>
      </c>
      <c r="AJ45" s="953" t="s">
        <v>498</v>
      </c>
      <c r="AK45" s="1111">
        <f>AL45+AM45+AN45+AO45+AP45</f>
        <v>0</v>
      </c>
      <c r="AL45" s="1102"/>
      <c r="AM45" s="1102"/>
      <c r="AN45" s="1102"/>
      <c r="AO45" s="1102"/>
      <c r="AP45" s="1102"/>
      <c r="AQ45" s="1106"/>
      <c r="AR45" s="1116">
        <f>IF(AK45=0,,AQ45/AK45*1000)</f>
        <v>0</v>
      </c>
    </row>
    <row r="46" spans="1:45" ht="15" customHeight="1">
      <c r="A46" s="965">
        <v>9</v>
      </c>
      <c r="B46" s="952" t="s">
        <v>483</v>
      </c>
      <c r="C46" s="953" t="s">
        <v>499</v>
      </c>
      <c r="D46" s="1111">
        <f>E46+F46+G46+H46+I46</f>
        <v>279</v>
      </c>
      <c r="E46" s="1111">
        <f>E35+E36+E38+E39+-E40-E43-E44-E45</f>
        <v>0</v>
      </c>
      <c r="F46" s="1111">
        <f>F35+F36+F38+F39+-F40-F43-F44-F45</f>
        <v>18</v>
      </c>
      <c r="G46" s="1111">
        <f>G35+G36+G38+G39+-G40-G43-G44-G45</f>
        <v>13</v>
      </c>
      <c r="H46" s="1111">
        <f>H35+H36+H38+H39+-H40-H43-H44-H45</f>
        <v>248</v>
      </c>
      <c r="I46" s="1111">
        <f>I35+I36+I38+I39+-I40-I43-I44-I45</f>
        <v>0</v>
      </c>
      <c r="J46" s="1113">
        <f>J35+J36+J38+J39-J41-J43-J44-J45</f>
        <v>194.29999999999927</v>
      </c>
      <c r="K46" s="1116">
        <f t="shared" si="21"/>
        <v>696.4157706093164</v>
      </c>
      <c r="L46" s="965">
        <v>9</v>
      </c>
      <c r="M46" s="952" t="s">
        <v>483</v>
      </c>
      <c r="N46" s="953" t="s">
        <v>499</v>
      </c>
      <c r="O46" s="1111">
        <f>P46+Q46+R46+S46+T46</f>
        <v>252</v>
      </c>
      <c r="P46" s="1111">
        <f>P35+P36+P38+P39+-P40-P43-P44-P45</f>
        <v>0</v>
      </c>
      <c r="Q46" s="1111">
        <f>Q35+Q36+Q38+Q39+-Q40-Q43-Q44-Q45</f>
        <v>18</v>
      </c>
      <c r="R46" s="1111">
        <f>R35+R36+R38+R39+-R40-R43-R44-R45</f>
        <v>13</v>
      </c>
      <c r="S46" s="1111">
        <f>S35+S36+S38+S39+-S40-S43-S44-S45</f>
        <v>221</v>
      </c>
      <c r="T46" s="1111">
        <f>T35+T36+T38+T39+-T40-T43-T44-T45</f>
        <v>0</v>
      </c>
      <c r="U46" s="1113">
        <f>U35+U36+U38+U39-U41-U43-U44-U45</f>
        <v>49.99999999999909</v>
      </c>
      <c r="V46" s="1116">
        <f>IF(O46=0,,U46/O46*1000)</f>
        <v>198.4126984126948</v>
      </c>
      <c r="W46" s="965">
        <v>9</v>
      </c>
      <c r="X46" s="952" t="s">
        <v>483</v>
      </c>
      <c r="Y46" s="953" t="s">
        <v>499</v>
      </c>
      <c r="Z46" s="1326">
        <f>AA46+AB46+AC46+AD46+AE46</f>
        <v>58</v>
      </c>
      <c r="AA46" s="1326">
        <f>AA35+AA36+AA38+AA39+-AA40-AA43-AA44-AA45</f>
        <v>0</v>
      </c>
      <c r="AB46" s="1326">
        <f>AB35+AB36+AB38+AB39+-AB40-AB43-AB44-AB45</f>
        <v>0</v>
      </c>
      <c r="AC46" s="1326">
        <f>AC35+AC36+AC38+AC39+-AC40-AC43-AC44-AC45</f>
        <v>6</v>
      </c>
      <c r="AD46" s="1326">
        <f>AD35+AD36+AD38+AD39+-AD40-AD43-AD44-AD45</f>
        <v>52</v>
      </c>
      <c r="AE46" s="1326">
        <f>AE35+AE36+AE38+AE39+-AE40-AE43-AE44-AE45</f>
        <v>0</v>
      </c>
      <c r="AF46" s="1333">
        <f>AF35+AF36+AF38+AF39-AF41-AF43-AF44-AF45</f>
        <v>22.299999999999955</v>
      </c>
      <c r="AG46" s="1116">
        <f>IF(Z46=0,,AF46/Z46*1000)</f>
        <v>384.48275862068886</v>
      </c>
      <c r="AH46" s="965">
        <v>9</v>
      </c>
      <c r="AI46" s="952" t="s">
        <v>483</v>
      </c>
      <c r="AJ46" s="953" t="s">
        <v>499</v>
      </c>
      <c r="AK46" s="1111">
        <f>AL46+AM46+AN46+AO46+AP46</f>
        <v>712</v>
      </c>
      <c r="AL46" s="1111">
        <f>AL35+AL36+AL38+AL39+-AL40-AL43-AL44-AL45</f>
        <v>0</v>
      </c>
      <c r="AM46" s="1111">
        <f>AM35+AM36+AM38+AM39+-AM40-AM43-AM44-AM45</f>
        <v>0</v>
      </c>
      <c r="AN46" s="1111">
        <f>AN35+AN36+AN38+AN39+-AN40-AN43-AN44-AN45</f>
        <v>0</v>
      </c>
      <c r="AO46" s="1111">
        <f>AO35+AO36+AO38+AO39+-AO40-AO43-AO44-AO45</f>
        <v>712</v>
      </c>
      <c r="AP46" s="1111">
        <f>AP35+AP36+AP38+AP39+-AP40-AP43-AP44-AP45</f>
        <v>0</v>
      </c>
      <c r="AQ46" s="1113">
        <f>AQ35+AQ36+AQ38+AQ39-AQ41-AQ43-AQ44-AQ45</f>
        <v>368.00000000000136</v>
      </c>
      <c r="AR46" s="1116">
        <f>IF(AK46=0,,AQ46/AK46*1000)</f>
        <v>516.8539325842715</v>
      </c>
      <c r="AS46" s="1498">
        <f>AQ22+AQ46</f>
        <v>559.5999999999999</v>
      </c>
    </row>
    <row r="47" spans="1:43" ht="15" customHeight="1" thickBot="1">
      <c r="A47" s="970">
        <v>10</v>
      </c>
      <c r="B47" s="955" t="s">
        <v>500</v>
      </c>
      <c r="C47" s="956" t="s">
        <v>501</v>
      </c>
      <c r="D47" s="971"/>
      <c r="E47" s="972"/>
      <c r="F47" s="971"/>
      <c r="G47" s="972"/>
      <c r="H47" s="971"/>
      <c r="I47" s="972"/>
      <c r="J47" s="973"/>
      <c r="L47" s="970">
        <v>10</v>
      </c>
      <c r="M47" s="955" t="s">
        <v>500</v>
      </c>
      <c r="N47" s="956" t="s">
        <v>501</v>
      </c>
      <c r="O47" s="971"/>
      <c r="P47" s="972"/>
      <c r="Q47" s="971"/>
      <c r="R47" s="972"/>
      <c r="S47" s="971"/>
      <c r="T47" s="972"/>
      <c r="U47" s="973"/>
      <c r="W47" s="970">
        <v>10</v>
      </c>
      <c r="X47" s="955" t="s">
        <v>500</v>
      </c>
      <c r="Y47" s="956" t="s">
        <v>501</v>
      </c>
      <c r="Z47" s="971"/>
      <c r="AA47" s="972"/>
      <c r="AB47" s="971"/>
      <c r="AC47" s="972"/>
      <c r="AD47" s="971"/>
      <c r="AE47" s="972"/>
      <c r="AF47" s="973"/>
      <c r="AH47" s="970">
        <v>10</v>
      </c>
      <c r="AI47" s="955" t="s">
        <v>500</v>
      </c>
      <c r="AJ47" s="956" t="s">
        <v>501</v>
      </c>
      <c r="AK47" s="971"/>
      <c r="AL47" s="972"/>
      <c r="AM47" s="971"/>
      <c r="AN47" s="972"/>
      <c r="AO47" s="971"/>
      <c r="AP47" s="972"/>
      <c r="AQ47" s="973"/>
    </row>
    <row r="48" ht="15" customHeight="1"/>
    <row r="49" ht="15" customHeight="1"/>
    <row r="50" spans="1:43" ht="15" customHeight="1">
      <c r="A50" s="1678" t="s">
        <v>502</v>
      </c>
      <c r="B50" s="1678"/>
      <c r="C50" s="1678"/>
      <c r="D50" s="1678"/>
      <c r="E50" s="1678"/>
      <c r="F50" s="1678"/>
      <c r="G50" s="1678"/>
      <c r="H50" s="1678"/>
      <c r="I50" s="1678"/>
      <c r="J50" s="1678"/>
      <c r="L50" s="1678" t="s">
        <v>502</v>
      </c>
      <c r="M50" s="1678"/>
      <c r="N50" s="1678"/>
      <c r="O50" s="1678"/>
      <c r="P50" s="1678"/>
      <c r="Q50" s="1678"/>
      <c r="R50" s="1678"/>
      <c r="S50" s="1678"/>
      <c r="T50" s="1678"/>
      <c r="U50" s="1678"/>
      <c r="W50" s="1690" t="s">
        <v>502</v>
      </c>
      <c r="X50" s="1690"/>
      <c r="Y50" s="1690"/>
      <c r="Z50" s="1690"/>
      <c r="AA50" s="1690"/>
      <c r="AB50" s="1690"/>
      <c r="AC50" s="1690"/>
      <c r="AD50" s="1690"/>
      <c r="AE50" s="1690"/>
      <c r="AF50" s="1690"/>
      <c r="AH50" s="1678" t="s">
        <v>502</v>
      </c>
      <c r="AI50" s="1678"/>
      <c r="AJ50" s="1678"/>
      <c r="AK50" s="1678"/>
      <c r="AL50" s="1678"/>
      <c r="AM50" s="1678"/>
      <c r="AN50" s="1678"/>
      <c r="AO50" s="1678"/>
      <c r="AP50" s="1678"/>
      <c r="AQ50" s="1678"/>
    </row>
    <row r="51" spans="1:42" ht="15" customHeight="1" thickBot="1">
      <c r="A51" s="920"/>
      <c r="B51" s="921"/>
      <c r="C51" s="921"/>
      <c r="D51" s="921"/>
      <c r="E51" s="921"/>
      <c r="F51" s="921"/>
      <c r="G51" s="921"/>
      <c r="H51" s="921"/>
      <c r="I51" s="921"/>
      <c r="L51" s="920"/>
      <c r="M51" s="921"/>
      <c r="N51" s="921"/>
      <c r="O51" s="921"/>
      <c r="P51" s="921"/>
      <c r="Q51" s="921"/>
      <c r="R51" s="921"/>
      <c r="S51" s="921"/>
      <c r="T51" s="921"/>
      <c r="W51" s="920"/>
      <c r="X51" s="921"/>
      <c r="Y51" s="921"/>
      <c r="Z51" s="921"/>
      <c r="AA51" s="921"/>
      <c r="AB51" s="921"/>
      <c r="AC51" s="921"/>
      <c r="AD51" s="921"/>
      <c r="AE51" s="921"/>
      <c r="AH51" s="920"/>
      <c r="AI51" s="921"/>
      <c r="AJ51" s="921"/>
      <c r="AK51" s="921"/>
      <c r="AL51" s="921"/>
      <c r="AM51" s="921"/>
      <c r="AN51" s="921"/>
      <c r="AO51" s="921"/>
      <c r="AP51" s="921"/>
    </row>
    <row r="52" spans="1:43" ht="15" customHeight="1" thickBot="1">
      <c r="A52" s="922"/>
      <c r="B52" s="923" t="s">
        <v>437</v>
      </c>
      <c r="C52" s="924" t="s">
        <v>438</v>
      </c>
      <c r="D52" s="1679" t="s">
        <v>439</v>
      </c>
      <c r="E52" s="1680"/>
      <c r="F52" s="1680"/>
      <c r="G52" s="1680"/>
      <c r="H52" s="1680"/>
      <c r="I52" s="1681"/>
      <c r="J52" s="925"/>
      <c r="L52" s="922"/>
      <c r="M52" s="923" t="s">
        <v>437</v>
      </c>
      <c r="N52" s="924" t="s">
        <v>438</v>
      </c>
      <c r="O52" s="1679" t="s">
        <v>439</v>
      </c>
      <c r="P52" s="1680"/>
      <c r="Q52" s="1680"/>
      <c r="R52" s="1680"/>
      <c r="S52" s="1680"/>
      <c r="T52" s="1681"/>
      <c r="U52" s="925"/>
      <c r="W52" s="922"/>
      <c r="X52" s="923" t="s">
        <v>437</v>
      </c>
      <c r="Y52" s="924" t="s">
        <v>438</v>
      </c>
      <c r="Z52" s="1679" t="s">
        <v>439</v>
      </c>
      <c r="AA52" s="1680"/>
      <c r="AB52" s="1680"/>
      <c r="AC52" s="1680"/>
      <c r="AD52" s="1680"/>
      <c r="AE52" s="1681"/>
      <c r="AF52" s="925"/>
      <c r="AH52" s="922"/>
      <c r="AI52" s="923" t="s">
        <v>437</v>
      </c>
      <c r="AJ52" s="924" t="s">
        <v>438</v>
      </c>
      <c r="AK52" s="1679" t="s">
        <v>439</v>
      </c>
      <c r="AL52" s="1680"/>
      <c r="AM52" s="1680"/>
      <c r="AN52" s="1680"/>
      <c r="AO52" s="1680"/>
      <c r="AP52" s="1681"/>
      <c r="AQ52" s="925"/>
    </row>
    <row r="53" spans="1:43" ht="15" customHeight="1" thickBot="1">
      <c r="A53" s="926" t="s">
        <v>440</v>
      </c>
      <c r="B53" s="927" t="s">
        <v>437</v>
      </c>
      <c r="C53" s="928" t="s">
        <v>215</v>
      </c>
      <c r="D53" s="1682" t="s">
        <v>441</v>
      </c>
      <c r="E53" s="1685" t="s">
        <v>442</v>
      </c>
      <c r="F53" s="1685"/>
      <c r="G53" s="1685"/>
      <c r="H53" s="1685"/>
      <c r="I53" s="1686"/>
      <c r="J53" s="930" t="s">
        <v>443</v>
      </c>
      <c r="L53" s="926" t="s">
        <v>440</v>
      </c>
      <c r="M53" s="927" t="s">
        <v>437</v>
      </c>
      <c r="N53" s="928" t="s">
        <v>215</v>
      </c>
      <c r="O53" s="1682" t="s">
        <v>441</v>
      </c>
      <c r="P53" s="1685" t="s">
        <v>442</v>
      </c>
      <c r="Q53" s="1685"/>
      <c r="R53" s="1685"/>
      <c r="S53" s="1685"/>
      <c r="T53" s="1686"/>
      <c r="U53" s="930" t="s">
        <v>443</v>
      </c>
      <c r="W53" s="926" t="s">
        <v>440</v>
      </c>
      <c r="X53" s="927" t="s">
        <v>437</v>
      </c>
      <c r="Y53" s="928" t="s">
        <v>215</v>
      </c>
      <c r="Z53" s="1682" t="s">
        <v>441</v>
      </c>
      <c r="AA53" s="1685" t="s">
        <v>442</v>
      </c>
      <c r="AB53" s="1685"/>
      <c r="AC53" s="1685"/>
      <c r="AD53" s="1685"/>
      <c r="AE53" s="1686"/>
      <c r="AF53" s="930" t="s">
        <v>443</v>
      </c>
      <c r="AH53" s="926" t="s">
        <v>440</v>
      </c>
      <c r="AI53" s="927" t="s">
        <v>437</v>
      </c>
      <c r="AJ53" s="928" t="s">
        <v>215</v>
      </c>
      <c r="AK53" s="1682" t="s">
        <v>441</v>
      </c>
      <c r="AL53" s="1685" t="s">
        <v>442</v>
      </c>
      <c r="AM53" s="1685"/>
      <c r="AN53" s="1685"/>
      <c r="AO53" s="1685"/>
      <c r="AP53" s="1686"/>
      <c r="AQ53" s="930" t="s">
        <v>443</v>
      </c>
    </row>
    <row r="54" spans="1:43" ht="15" customHeight="1">
      <c r="A54" s="926" t="s">
        <v>444</v>
      </c>
      <c r="B54" s="927" t="s">
        <v>437</v>
      </c>
      <c r="C54" s="928" t="s">
        <v>445</v>
      </c>
      <c r="D54" s="1683"/>
      <c r="E54" s="1687" t="s">
        <v>446</v>
      </c>
      <c r="F54" s="1687" t="s">
        <v>230</v>
      </c>
      <c r="G54" s="1687" t="s">
        <v>231</v>
      </c>
      <c r="H54" s="1687" t="s">
        <v>232</v>
      </c>
      <c r="I54" s="1687" t="s">
        <v>233</v>
      </c>
      <c r="J54" s="930" t="s">
        <v>447</v>
      </c>
      <c r="L54" s="926" t="s">
        <v>444</v>
      </c>
      <c r="M54" s="927" t="s">
        <v>437</v>
      </c>
      <c r="N54" s="928" t="s">
        <v>445</v>
      </c>
      <c r="O54" s="1683"/>
      <c r="P54" s="1687" t="s">
        <v>229</v>
      </c>
      <c r="Q54" s="1687" t="s">
        <v>230</v>
      </c>
      <c r="R54" s="1687" t="s">
        <v>231</v>
      </c>
      <c r="S54" s="1687" t="s">
        <v>232</v>
      </c>
      <c r="T54" s="1687" t="s">
        <v>233</v>
      </c>
      <c r="U54" s="930" t="s">
        <v>447</v>
      </c>
      <c r="W54" s="926" t="s">
        <v>444</v>
      </c>
      <c r="X54" s="927" t="s">
        <v>437</v>
      </c>
      <c r="Y54" s="928" t="s">
        <v>445</v>
      </c>
      <c r="Z54" s="1683"/>
      <c r="AA54" s="1687" t="s">
        <v>446</v>
      </c>
      <c r="AB54" s="1687" t="s">
        <v>230</v>
      </c>
      <c r="AC54" s="1687" t="s">
        <v>231</v>
      </c>
      <c r="AD54" s="1687" t="s">
        <v>232</v>
      </c>
      <c r="AE54" s="1687" t="s">
        <v>233</v>
      </c>
      <c r="AF54" s="930" t="s">
        <v>447</v>
      </c>
      <c r="AH54" s="926" t="s">
        <v>444</v>
      </c>
      <c r="AI54" s="927" t="s">
        <v>437</v>
      </c>
      <c r="AJ54" s="928" t="s">
        <v>445</v>
      </c>
      <c r="AK54" s="1683"/>
      <c r="AL54" s="1687" t="s">
        <v>446</v>
      </c>
      <c r="AM54" s="1687" t="s">
        <v>230</v>
      </c>
      <c r="AN54" s="1687" t="s">
        <v>231</v>
      </c>
      <c r="AO54" s="1687" t="s">
        <v>232</v>
      </c>
      <c r="AP54" s="1687" t="s">
        <v>233</v>
      </c>
      <c r="AQ54" s="930" t="s">
        <v>447</v>
      </c>
    </row>
    <row r="55" spans="1:43" ht="15" customHeight="1">
      <c r="A55" s="931"/>
      <c r="B55" s="927" t="s">
        <v>437</v>
      </c>
      <c r="C55" s="928" t="s">
        <v>448</v>
      </c>
      <c r="D55" s="1683"/>
      <c r="E55" s="1688"/>
      <c r="F55" s="1688"/>
      <c r="G55" s="1688"/>
      <c r="H55" s="1688"/>
      <c r="I55" s="1688"/>
      <c r="J55" s="930" t="s">
        <v>449</v>
      </c>
      <c r="L55" s="931"/>
      <c r="M55" s="927" t="s">
        <v>437</v>
      </c>
      <c r="N55" s="928" t="s">
        <v>448</v>
      </c>
      <c r="O55" s="1683"/>
      <c r="P55" s="1688"/>
      <c r="Q55" s="1688"/>
      <c r="R55" s="1688"/>
      <c r="S55" s="1688"/>
      <c r="T55" s="1688"/>
      <c r="U55" s="930" t="s">
        <v>449</v>
      </c>
      <c r="W55" s="931"/>
      <c r="X55" s="927" t="s">
        <v>437</v>
      </c>
      <c r="Y55" s="928" t="s">
        <v>448</v>
      </c>
      <c r="Z55" s="1683"/>
      <c r="AA55" s="1688"/>
      <c r="AB55" s="1688"/>
      <c r="AC55" s="1688"/>
      <c r="AD55" s="1688"/>
      <c r="AE55" s="1688"/>
      <c r="AF55" s="930" t="s">
        <v>449</v>
      </c>
      <c r="AH55" s="931"/>
      <c r="AI55" s="927" t="s">
        <v>437</v>
      </c>
      <c r="AJ55" s="928" t="s">
        <v>448</v>
      </c>
      <c r="AK55" s="1683"/>
      <c r="AL55" s="1688"/>
      <c r="AM55" s="1688"/>
      <c r="AN55" s="1688"/>
      <c r="AO55" s="1688"/>
      <c r="AP55" s="1688"/>
      <c r="AQ55" s="930" t="s">
        <v>449</v>
      </c>
    </row>
    <row r="56" spans="1:43" ht="15" customHeight="1">
      <c r="A56" s="931"/>
      <c r="B56" s="927"/>
      <c r="C56" s="928"/>
      <c r="D56" s="1683"/>
      <c r="E56" s="1688"/>
      <c r="F56" s="1688"/>
      <c r="G56" s="1688"/>
      <c r="H56" s="1688"/>
      <c r="I56" s="1688"/>
      <c r="J56" s="932" t="s">
        <v>450</v>
      </c>
      <c r="L56" s="931"/>
      <c r="M56" s="927"/>
      <c r="N56" s="928"/>
      <c r="O56" s="1683"/>
      <c r="P56" s="1688"/>
      <c r="Q56" s="1688"/>
      <c r="R56" s="1688"/>
      <c r="S56" s="1688"/>
      <c r="T56" s="1688"/>
      <c r="U56" s="932" t="s">
        <v>450</v>
      </c>
      <c r="W56" s="931"/>
      <c r="X56" s="927"/>
      <c r="Y56" s="928"/>
      <c r="Z56" s="1683"/>
      <c r="AA56" s="1688"/>
      <c r="AB56" s="1688"/>
      <c r="AC56" s="1688"/>
      <c r="AD56" s="1688"/>
      <c r="AE56" s="1688"/>
      <c r="AF56" s="932" t="s">
        <v>450</v>
      </c>
      <c r="AH56" s="931"/>
      <c r="AI56" s="927"/>
      <c r="AJ56" s="928"/>
      <c r="AK56" s="1683"/>
      <c r="AL56" s="1688"/>
      <c r="AM56" s="1688"/>
      <c r="AN56" s="1688"/>
      <c r="AO56" s="1688"/>
      <c r="AP56" s="1688"/>
      <c r="AQ56" s="932" t="s">
        <v>450</v>
      </c>
    </row>
    <row r="57" spans="1:43" ht="15" customHeight="1" thickBot="1">
      <c r="A57" s="931"/>
      <c r="B57" s="933" t="s">
        <v>437</v>
      </c>
      <c r="C57" s="934" t="s">
        <v>438</v>
      </c>
      <c r="D57" s="1684"/>
      <c r="E57" s="1689"/>
      <c r="F57" s="1689"/>
      <c r="G57" s="1689"/>
      <c r="H57" s="1689"/>
      <c r="I57" s="1689"/>
      <c r="J57" s="932" t="s">
        <v>451</v>
      </c>
      <c r="L57" s="931"/>
      <c r="M57" s="933" t="s">
        <v>437</v>
      </c>
      <c r="N57" s="934" t="s">
        <v>438</v>
      </c>
      <c r="O57" s="1684"/>
      <c r="P57" s="1689"/>
      <c r="Q57" s="1689"/>
      <c r="R57" s="1689"/>
      <c r="S57" s="1689"/>
      <c r="T57" s="1689"/>
      <c r="U57" s="932" t="s">
        <v>451</v>
      </c>
      <c r="W57" s="931"/>
      <c r="X57" s="933" t="s">
        <v>437</v>
      </c>
      <c r="Y57" s="934" t="s">
        <v>438</v>
      </c>
      <c r="Z57" s="1684"/>
      <c r="AA57" s="1689"/>
      <c r="AB57" s="1689"/>
      <c r="AC57" s="1689"/>
      <c r="AD57" s="1689"/>
      <c r="AE57" s="1689"/>
      <c r="AF57" s="932" t="s">
        <v>451</v>
      </c>
      <c r="AH57" s="931"/>
      <c r="AI57" s="933" t="s">
        <v>437</v>
      </c>
      <c r="AJ57" s="934" t="s">
        <v>438</v>
      </c>
      <c r="AK57" s="1684"/>
      <c r="AL57" s="1689"/>
      <c r="AM57" s="1689"/>
      <c r="AN57" s="1689"/>
      <c r="AO57" s="1689"/>
      <c r="AP57" s="1689"/>
      <c r="AQ57" s="932" t="s">
        <v>451</v>
      </c>
    </row>
    <row r="58" spans="1:43" ht="15" customHeight="1" thickBot="1">
      <c r="A58" s="935">
        <v>1</v>
      </c>
      <c r="B58" s="936" t="s">
        <v>452</v>
      </c>
      <c r="C58" s="936" t="s">
        <v>453</v>
      </c>
      <c r="D58" s="936" t="s">
        <v>454</v>
      </c>
      <c r="E58" s="934" t="s">
        <v>455</v>
      </c>
      <c r="F58" s="934" t="s">
        <v>456</v>
      </c>
      <c r="G58" s="934" t="s">
        <v>457</v>
      </c>
      <c r="H58" s="934" t="s">
        <v>458</v>
      </c>
      <c r="I58" s="934" t="s">
        <v>459</v>
      </c>
      <c r="J58" s="936" t="s">
        <v>460</v>
      </c>
      <c r="L58" s="935">
        <v>1</v>
      </c>
      <c r="M58" s="936" t="s">
        <v>452</v>
      </c>
      <c r="N58" s="936" t="s">
        <v>453</v>
      </c>
      <c r="O58" s="936" t="s">
        <v>454</v>
      </c>
      <c r="P58" s="934" t="s">
        <v>455</v>
      </c>
      <c r="Q58" s="934" t="s">
        <v>456</v>
      </c>
      <c r="R58" s="934" t="s">
        <v>457</v>
      </c>
      <c r="S58" s="934" t="s">
        <v>458</v>
      </c>
      <c r="T58" s="934" t="s">
        <v>459</v>
      </c>
      <c r="U58" s="936" t="s">
        <v>460</v>
      </c>
      <c r="W58" s="935">
        <v>1</v>
      </c>
      <c r="X58" s="936" t="s">
        <v>452</v>
      </c>
      <c r="Y58" s="936" t="s">
        <v>453</v>
      </c>
      <c r="Z58" s="936" t="s">
        <v>454</v>
      </c>
      <c r="AA58" s="934" t="s">
        <v>455</v>
      </c>
      <c r="AB58" s="934" t="s">
        <v>456</v>
      </c>
      <c r="AC58" s="934" t="s">
        <v>457</v>
      </c>
      <c r="AD58" s="934" t="s">
        <v>458</v>
      </c>
      <c r="AE58" s="934" t="s">
        <v>459</v>
      </c>
      <c r="AF58" s="936" t="s">
        <v>460</v>
      </c>
      <c r="AH58" s="935">
        <v>1</v>
      </c>
      <c r="AI58" s="936" t="s">
        <v>452</v>
      </c>
      <c r="AJ58" s="936" t="s">
        <v>453</v>
      </c>
      <c r="AK58" s="936" t="s">
        <v>454</v>
      </c>
      <c r="AL58" s="934" t="s">
        <v>455</v>
      </c>
      <c r="AM58" s="934" t="s">
        <v>456</v>
      </c>
      <c r="AN58" s="934" t="s">
        <v>457</v>
      </c>
      <c r="AO58" s="934" t="s">
        <v>458</v>
      </c>
      <c r="AP58" s="934" t="s">
        <v>459</v>
      </c>
      <c r="AQ58" s="936" t="s">
        <v>460</v>
      </c>
    </row>
    <row r="59" spans="1:44" ht="15" customHeight="1">
      <c r="A59" s="974">
        <v>1</v>
      </c>
      <c r="B59" s="938" t="s">
        <v>461</v>
      </c>
      <c r="C59" s="964" t="s">
        <v>503</v>
      </c>
      <c r="D59" s="1110">
        <f>E59+F59+G59+H59+I59</f>
        <v>3468</v>
      </c>
      <c r="E59" s="1101">
        <v>363</v>
      </c>
      <c r="F59" s="1101">
        <v>744</v>
      </c>
      <c r="G59" s="1101">
        <v>2338</v>
      </c>
      <c r="H59" s="1101">
        <v>23</v>
      </c>
      <c r="I59" s="1101"/>
      <c r="J59" s="1105">
        <v>891.5</v>
      </c>
      <c r="K59" s="1116">
        <f>IF(D59=0,,J59/D59*1000)</f>
        <v>257.06459054209915</v>
      </c>
      <c r="L59" s="974">
        <v>1</v>
      </c>
      <c r="M59" s="938" t="s">
        <v>461</v>
      </c>
      <c r="N59" s="964" t="s">
        <v>503</v>
      </c>
      <c r="O59" s="1110">
        <f>P59+Q59+R59+S59+T59</f>
        <v>3468</v>
      </c>
      <c r="P59" s="1117">
        <f aca="true" t="shared" si="22" ref="P59:U59">E59</f>
        <v>363</v>
      </c>
      <c r="Q59" s="1117">
        <f t="shared" si="22"/>
        <v>744</v>
      </c>
      <c r="R59" s="1117">
        <f t="shared" si="22"/>
        <v>2338</v>
      </c>
      <c r="S59" s="1117">
        <f t="shared" si="22"/>
        <v>23</v>
      </c>
      <c r="T59" s="1117">
        <f t="shared" si="22"/>
        <v>0</v>
      </c>
      <c r="U59" s="1118">
        <f t="shared" si="22"/>
        <v>891.5</v>
      </c>
      <c r="V59" s="1116">
        <f>IF(O59=0,,U59/O59*1000)</f>
        <v>257.06459054209915</v>
      </c>
      <c r="W59" s="974">
        <v>1</v>
      </c>
      <c r="X59" s="938" t="s">
        <v>461</v>
      </c>
      <c r="Y59" s="964" t="s">
        <v>503</v>
      </c>
      <c r="Z59" s="1323">
        <f>AA59+AB59+AC59+AD59+AE59</f>
        <v>3468</v>
      </c>
      <c r="AA59" s="1324">
        <f aca="true" t="shared" si="23" ref="AA59:AF59">P59</f>
        <v>363</v>
      </c>
      <c r="AB59" s="1324">
        <f t="shared" si="23"/>
        <v>744</v>
      </c>
      <c r="AC59" s="1324">
        <f t="shared" si="23"/>
        <v>2338</v>
      </c>
      <c r="AD59" s="1324">
        <f t="shared" si="23"/>
        <v>23</v>
      </c>
      <c r="AE59" s="1324">
        <f t="shared" si="23"/>
        <v>0</v>
      </c>
      <c r="AF59" s="1325">
        <f t="shared" si="23"/>
        <v>891.5</v>
      </c>
      <c r="AG59" s="1116">
        <f>IF(Z59=0,,AF59/Z59*1000)</f>
        <v>257.06459054209915</v>
      </c>
      <c r="AH59" s="974">
        <v>1</v>
      </c>
      <c r="AI59" s="938" t="s">
        <v>461</v>
      </c>
      <c r="AJ59" s="964" t="s">
        <v>503</v>
      </c>
      <c r="AK59" s="1110">
        <f>AL59+AM59+AN59+AO59+AP59</f>
        <v>3468</v>
      </c>
      <c r="AL59" s="1117">
        <f aca="true" t="shared" si="24" ref="AL59:AQ59">AA59</f>
        <v>363</v>
      </c>
      <c r="AM59" s="1117">
        <f t="shared" si="24"/>
        <v>744</v>
      </c>
      <c r="AN59" s="1117">
        <f t="shared" si="24"/>
        <v>2338</v>
      </c>
      <c r="AO59" s="1117">
        <f t="shared" si="24"/>
        <v>23</v>
      </c>
      <c r="AP59" s="1117">
        <f t="shared" si="24"/>
        <v>0</v>
      </c>
      <c r="AQ59" s="1118">
        <f t="shared" si="24"/>
        <v>891.5</v>
      </c>
      <c r="AR59" s="1116">
        <f>IF(AK59=0,,AQ59/AK59*1000)</f>
        <v>257.06459054209915</v>
      </c>
    </row>
    <row r="60" spans="1:44" ht="15" customHeight="1">
      <c r="A60" s="975">
        <v>2</v>
      </c>
      <c r="B60" s="952" t="s">
        <v>504</v>
      </c>
      <c r="C60" s="953" t="s">
        <v>505</v>
      </c>
      <c r="D60" s="1111">
        <f>E60+F60+G60+H60+I60</f>
        <v>29361</v>
      </c>
      <c r="E60" s="1102">
        <v>11900</v>
      </c>
      <c r="F60" s="1102">
        <v>5709</v>
      </c>
      <c r="G60" s="1102">
        <v>1055</v>
      </c>
      <c r="H60" s="1102">
        <v>10697</v>
      </c>
      <c r="I60" s="1102"/>
      <c r="J60" s="1109">
        <f>'10 лг'!H300+'дов 1-3'!J43+'дов 1-3'!J19</f>
        <v>15250.5</v>
      </c>
      <c r="K60" s="1116">
        <f aca="true" t="shared" si="25" ref="K60:K69">IF(D60=0,,J60/D60*1000)</f>
        <v>519.413507714315</v>
      </c>
      <c r="L60" s="975">
        <v>2</v>
      </c>
      <c r="M60" s="952" t="s">
        <v>504</v>
      </c>
      <c r="N60" s="953" t="s">
        <v>505</v>
      </c>
      <c r="O60" s="1111">
        <f>P60+Q60+R60+S60+T60</f>
        <v>50858</v>
      </c>
      <c r="P60" s="1102">
        <v>24808</v>
      </c>
      <c r="Q60" s="1102">
        <v>7635</v>
      </c>
      <c r="R60" s="1102">
        <v>1683</v>
      </c>
      <c r="S60" s="1102">
        <v>16732</v>
      </c>
      <c r="T60" s="1102"/>
      <c r="U60" s="1109">
        <f>'10 лг'!P300+'дов 1-3'!U43+'дов 1-3'!U19</f>
        <v>28700.1</v>
      </c>
      <c r="V60" s="1116">
        <f>IF(O60=0,,U60/O60*1000)</f>
        <v>564.3182980062134</v>
      </c>
      <c r="W60" s="975">
        <v>2</v>
      </c>
      <c r="X60" s="952" t="s">
        <v>504</v>
      </c>
      <c r="Y60" s="953" t="s">
        <v>505</v>
      </c>
      <c r="Z60" s="1326">
        <f>AA60+AB60+AC60+AD60+AE60</f>
        <v>82575</v>
      </c>
      <c r="AA60" s="1327">
        <v>37676</v>
      </c>
      <c r="AB60" s="1327">
        <v>11748</v>
      </c>
      <c r="AC60" s="1327">
        <v>2280</v>
      </c>
      <c r="AD60" s="1327">
        <v>30871</v>
      </c>
      <c r="AE60" s="1327"/>
      <c r="AF60" s="1328">
        <f>'10 лг'!X300+'дов 1-3'!AF43+'дов 1-3'!AF19</f>
        <v>45551.9</v>
      </c>
      <c r="AG60" s="1116">
        <f>IF(Z60=0,,AF60/Z60*1000)</f>
        <v>551.6427490160461</v>
      </c>
      <c r="AH60" s="975">
        <v>2</v>
      </c>
      <c r="AI60" s="952" t="s">
        <v>504</v>
      </c>
      <c r="AJ60" s="953" t="s">
        <v>505</v>
      </c>
      <c r="AK60" s="1111">
        <f>AL60+AM60+AN60+AO60+AP60</f>
        <v>115849</v>
      </c>
      <c r="AL60" s="1102">
        <v>51019</v>
      </c>
      <c r="AM60" s="1102">
        <v>16850</v>
      </c>
      <c r="AN60" s="1102">
        <v>8612</v>
      </c>
      <c r="AO60" s="1102">
        <v>39368</v>
      </c>
      <c r="AP60" s="1102"/>
      <c r="AQ60" s="1109">
        <f>'10 лг'!AF300+'дов 1-3'!AQ43+'дов 1-3'!AQ19</f>
        <v>64897.399999999994</v>
      </c>
      <c r="AR60" s="1116">
        <f>IF(AK60=0,,AQ60/AK60*1000)</f>
        <v>560.1895570958746</v>
      </c>
    </row>
    <row r="61" spans="1:44" ht="15" customHeight="1">
      <c r="A61" s="976">
        <v>3</v>
      </c>
      <c r="B61" s="952" t="s">
        <v>467</v>
      </c>
      <c r="C61" s="953" t="s">
        <v>506</v>
      </c>
      <c r="D61" s="1111">
        <f>E61+F61+G61+H61+I61</f>
        <v>10681</v>
      </c>
      <c r="E61" s="1102">
        <v>4677</v>
      </c>
      <c r="F61" s="1102">
        <v>2711</v>
      </c>
      <c r="G61" s="1102">
        <v>3293</v>
      </c>
      <c r="H61" s="1102"/>
      <c r="I61" s="1102"/>
      <c r="J61" s="1109">
        <f>'10 лг'!H301</f>
        <v>1568.2</v>
      </c>
      <c r="K61" s="1116">
        <f t="shared" si="25"/>
        <v>146.82145866491902</v>
      </c>
      <c r="L61" s="976">
        <v>3</v>
      </c>
      <c r="M61" s="952" t="s">
        <v>467</v>
      </c>
      <c r="N61" s="953" t="s">
        <v>506</v>
      </c>
      <c r="O61" s="1111">
        <f>P61+Q61+R61+S61+T61</f>
        <v>16717</v>
      </c>
      <c r="P61" s="1102">
        <v>8347</v>
      </c>
      <c r="Q61" s="1102">
        <v>4100</v>
      </c>
      <c r="R61" s="1102">
        <v>4270</v>
      </c>
      <c r="S61" s="1102"/>
      <c r="T61" s="1102"/>
      <c r="U61" s="1109">
        <f>'10 лг'!P301</f>
        <v>2326.5</v>
      </c>
      <c r="V61" s="1116">
        <f>IF(O61=0,,U61/O61*1000)</f>
        <v>139.16970748340012</v>
      </c>
      <c r="W61" s="976">
        <v>3</v>
      </c>
      <c r="X61" s="952" t="s">
        <v>467</v>
      </c>
      <c r="Y61" s="953" t="s">
        <v>506</v>
      </c>
      <c r="Z61" s="1326">
        <f>AA61+AB61+AC61+AD61+AE61</f>
        <v>30893</v>
      </c>
      <c r="AA61" s="1327">
        <v>13585</v>
      </c>
      <c r="AB61" s="1327">
        <v>8422</v>
      </c>
      <c r="AC61" s="1327">
        <v>8886</v>
      </c>
      <c r="AD61" s="1327"/>
      <c r="AE61" s="1327"/>
      <c r="AF61" s="1328">
        <f>'10 лг'!X301</f>
        <v>3216.4</v>
      </c>
      <c r="AG61" s="1116">
        <f>IF(Z61=0,,AF61/Z61*1000)</f>
        <v>104.11420062797399</v>
      </c>
      <c r="AH61" s="976">
        <v>3</v>
      </c>
      <c r="AI61" s="952" t="s">
        <v>467</v>
      </c>
      <c r="AJ61" s="953" t="s">
        <v>506</v>
      </c>
      <c r="AK61" s="1111">
        <f>AL61+AM61+AN61+AO61+AP61</f>
        <v>38776</v>
      </c>
      <c r="AL61" s="1102">
        <v>18624</v>
      </c>
      <c r="AM61" s="1102">
        <v>11137</v>
      </c>
      <c r="AN61" s="1102">
        <v>9015</v>
      </c>
      <c r="AO61" s="1102"/>
      <c r="AP61" s="1102"/>
      <c r="AQ61" s="1109">
        <f>'10 лг'!AF301</f>
        <v>4343</v>
      </c>
      <c r="AR61" s="1116">
        <f>IF(AK61=0,,AQ61/AK61*1000)</f>
        <v>112.00226944501753</v>
      </c>
    </row>
    <row r="62" spans="1:44" ht="15" customHeight="1">
      <c r="A62" s="976">
        <v>4</v>
      </c>
      <c r="B62" s="952" t="s">
        <v>469</v>
      </c>
      <c r="C62" s="953" t="s">
        <v>507</v>
      </c>
      <c r="D62" s="1111">
        <f>E62+F62+G62+H62+I62</f>
        <v>0</v>
      </c>
      <c r="E62" s="1102"/>
      <c r="F62" s="1102"/>
      <c r="G62" s="1102"/>
      <c r="H62" s="1102"/>
      <c r="I62" s="1102"/>
      <c r="J62" s="1106"/>
      <c r="K62" s="1116">
        <f t="shared" si="25"/>
        <v>0</v>
      </c>
      <c r="L62" s="976">
        <v>4</v>
      </c>
      <c r="M62" s="952" t="s">
        <v>469</v>
      </c>
      <c r="N62" s="953" t="s">
        <v>507</v>
      </c>
      <c r="O62" s="1111">
        <f>P62+Q62+R62+S62+T62</f>
        <v>0</v>
      </c>
      <c r="P62" s="1102"/>
      <c r="Q62" s="1102"/>
      <c r="R62" s="1102"/>
      <c r="S62" s="1102"/>
      <c r="T62" s="1102"/>
      <c r="U62" s="1106"/>
      <c r="V62" s="1116">
        <f>IF(O62=0,,U62/O62*1000)</f>
        <v>0</v>
      </c>
      <c r="W62" s="976">
        <v>4</v>
      </c>
      <c r="X62" s="952" t="s">
        <v>469</v>
      </c>
      <c r="Y62" s="953" t="s">
        <v>507</v>
      </c>
      <c r="Z62" s="1326">
        <f>AA62+AB62+AC62+AD62+AE62</f>
        <v>0</v>
      </c>
      <c r="AA62" s="1327"/>
      <c r="AB62" s="1327"/>
      <c r="AC62" s="1327"/>
      <c r="AD62" s="1327"/>
      <c r="AE62" s="1327"/>
      <c r="AF62" s="1329"/>
      <c r="AG62" s="1116">
        <f>IF(Z62=0,,AF62/Z62*1000)</f>
        <v>0</v>
      </c>
      <c r="AH62" s="976">
        <v>4</v>
      </c>
      <c r="AI62" s="952" t="s">
        <v>469</v>
      </c>
      <c r="AJ62" s="953" t="s">
        <v>507</v>
      </c>
      <c r="AK62" s="1111">
        <f>AL62+AM62+AN62+AO62+AP62</f>
        <v>0</v>
      </c>
      <c r="AL62" s="1102"/>
      <c r="AM62" s="1102"/>
      <c r="AN62" s="1102"/>
      <c r="AO62" s="1102"/>
      <c r="AP62" s="1102"/>
      <c r="AQ62" s="1106"/>
      <c r="AR62" s="1116">
        <f>IF(AK62=0,,AQ62/AK62*1000)</f>
        <v>0</v>
      </c>
    </row>
    <row r="63" spans="1:44" ht="15" customHeight="1">
      <c r="A63" s="1673">
        <v>5</v>
      </c>
      <c r="B63" s="946" t="s">
        <v>508</v>
      </c>
      <c r="C63" s="953" t="s">
        <v>509</v>
      </c>
      <c r="D63" s="1111">
        <f>E63+F63+G63+H63+I63</f>
        <v>24236</v>
      </c>
      <c r="E63" s="1102">
        <v>14158</v>
      </c>
      <c r="F63" s="1102">
        <v>7453</v>
      </c>
      <c r="G63" s="1102">
        <v>2625</v>
      </c>
      <c r="H63" s="1102"/>
      <c r="I63" s="1102"/>
      <c r="J63" s="1106" t="s">
        <v>62</v>
      </c>
      <c r="K63" s="1116"/>
      <c r="L63" s="1673">
        <v>5</v>
      </c>
      <c r="M63" s="946" t="s">
        <v>508</v>
      </c>
      <c r="N63" s="953" t="s">
        <v>509</v>
      </c>
      <c r="O63" s="1111">
        <f>P63+Q63+R63+S63+T63</f>
        <v>46203</v>
      </c>
      <c r="P63" s="1102">
        <v>28385</v>
      </c>
      <c r="Q63" s="1102">
        <v>11432</v>
      </c>
      <c r="R63" s="1102">
        <v>6386</v>
      </c>
      <c r="S63" s="1102"/>
      <c r="T63" s="1102"/>
      <c r="U63" s="1106" t="s">
        <v>62</v>
      </c>
      <c r="V63" s="1116"/>
      <c r="W63" s="1673">
        <v>5</v>
      </c>
      <c r="X63" s="946" t="s">
        <v>508</v>
      </c>
      <c r="Y63" s="953" t="s">
        <v>509</v>
      </c>
      <c r="Z63" s="1326">
        <f>AA63+AB63+AC63+AD63+AE63</f>
        <v>73766</v>
      </c>
      <c r="AA63" s="1327">
        <v>42007</v>
      </c>
      <c r="AB63" s="1327">
        <v>20758</v>
      </c>
      <c r="AC63" s="1327">
        <v>11001</v>
      </c>
      <c r="AD63" s="1327"/>
      <c r="AE63" s="1327"/>
      <c r="AF63" s="1329" t="s">
        <v>62</v>
      </c>
      <c r="AG63" s="1116"/>
      <c r="AH63" s="1673">
        <v>5</v>
      </c>
      <c r="AI63" s="946" t="s">
        <v>508</v>
      </c>
      <c r="AJ63" s="953" t="s">
        <v>509</v>
      </c>
      <c r="AK63" s="1111">
        <f>AL63+AM63+AN63+AO63+AP63</f>
        <v>99962</v>
      </c>
      <c r="AL63" s="1102">
        <v>54043</v>
      </c>
      <c r="AM63" s="1102">
        <v>28054</v>
      </c>
      <c r="AN63" s="1102">
        <v>17865</v>
      </c>
      <c r="AO63" s="1102"/>
      <c r="AP63" s="1102"/>
      <c r="AQ63" s="1106" t="s">
        <v>62</v>
      </c>
      <c r="AR63" s="1116"/>
    </row>
    <row r="64" spans="1:44" ht="15" customHeight="1">
      <c r="A64" s="1674"/>
      <c r="B64" s="977" t="s">
        <v>473</v>
      </c>
      <c r="C64" s="968" t="s">
        <v>510</v>
      </c>
      <c r="D64" s="1103" t="s">
        <v>62</v>
      </c>
      <c r="E64" s="1103" t="s">
        <v>62</v>
      </c>
      <c r="F64" s="1103" t="s">
        <v>62</v>
      </c>
      <c r="G64" s="1103" t="s">
        <v>62</v>
      </c>
      <c r="H64" s="1103" t="s">
        <v>62</v>
      </c>
      <c r="I64" s="1103" t="s">
        <v>62</v>
      </c>
      <c r="J64" s="1107">
        <v>14274</v>
      </c>
      <c r="K64" s="1116">
        <f>IF(D63=0,,J64/D63*1000)</f>
        <v>588.9585740221158</v>
      </c>
      <c r="L64" s="1674"/>
      <c r="M64" s="977" t="s">
        <v>473</v>
      </c>
      <c r="N64" s="968" t="s">
        <v>510</v>
      </c>
      <c r="O64" s="1103" t="s">
        <v>62</v>
      </c>
      <c r="P64" s="1103" t="s">
        <v>62</v>
      </c>
      <c r="Q64" s="1103" t="s">
        <v>62</v>
      </c>
      <c r="R64" s="1103" t="s">
        <v>62</v>
      </c>
      <c r="S64" s="1103" t="s">
        <v>62</v>
      </c>
      <c r="T64" s="1103" t="s">
        <v>62</v>
      </c>
      <c r="U64" s="1106">
        <v>29188.9</v>
      </c>
      <c r="V64" s="1116">
        <f>IF(O63=0,,U64/O63*1000)</f>
        <v>631.7533493496094</v>
      </c>
      <c r="W64" s="1674"/>
      <c r="X64" s="977" t="s">
        <v>473</v>
      </c>
      <c r="Y64" s="968" t="s">
        <v>510</v>
      </c>
      <c r="Z64" s="1330" t="s">
        <v>62</v>
      </c>
      <c r="AA64" s="1330" t="s">
        <v>62</v>
      </c>
      <c r="AB64" s="1330" t="s">
        <v>62</v>
      </c>
      <c r="AC64" s="1330" t="s">
        <v>62</v>
      </c>
      <c r="AD64" s="1330" t="s">
        <v>62</v>
      </c>
      <c r="AE64" s="1330" t="s">
        <v>62</v>
      </c>
      <c r="AF64" s="1329">
        <v>44697.6</v>
      </c>
      <c r="AG64" s="1116">
        <f>IF(Z63=0,,AF64/Z63*1000)</f>
        <v>605.9376948729766</v>
      </c>
      <c r="AH64" s="1674"/>
      <c r="AI64" s="977" t="s">
        <v>473</v>
      </c>
      <c r="AJ64" s="968" t="s">
        <v>510</v>
      </c>
      <c r="AK64" s="1103" t="s">
        <v>62</v>
      </c>
      <c r="AL64" s="1103" t="s">
        <v>62</v>
      </c>
      <c r="AM64" s="1103" t="s">
        <v>62</v>
      </c>
      <c r="AN64" s="1103" t="s">
        <v>62</v>
      </c>
      <c r="AO64" s="1103" t="s">
        <v>62</v>
      </c>
      <c r="AP64" s="1103" t="s">
        <v>62</v>
      </c>
      <c r="AQ64" s="1106">
        <v>56154.2</v>
      </c>
      <c r="AR64" s="1116">
        <f>IF(AK63=0,,AQ64/AK63*1000)</f>
        <v>561.7554670774895</v>
      </c>
    </row>
    <row r="65" spans="1:44" ht="15" customHeight="1">
      <c r="A65" s="1674"/>
      <c r="B65" s="978" t="s">
        <v>475</v>
      </c>
      <c r="C65" s="968" t="s">
        <v>511</v>
      </c>
      <c r="D65" s="1103" t="s">
        <v>62</v>
      </c>
      <c r="E65" s="1103" t="s">
        <v>62</v>
      </c>
      <c r="F65" s="1103" t="s">
        <v>62</v>
      </c>
      <c r="G65" s="1103" t="s">
        <v>62</v>
      </c>
      <c r="H65" s="1103" t="s">
        <v>62</v>
      </c>
      <c r="I65" s="1103" t="s">
        <v>62</v>
      </c>
      <c r="J65" s="1107">
        <v>16824.2</v>
      </c>
      <c r="K65" s="1116">
        <f>IF(D63=0,,J65/D63*1000)</f>
        <v>694.1822082851957</v>
      </c>
      <c r="L65" s="1674"/>
      <c r="M65" s="978" t="s">
        <v>475</v>
      </c>
      <c r="N65" s="968" t="s">
        <v>511</v>
      </c>
      <c r="O65" s="1103" t="s">
        <v>62</v>
      </c>
      <c r="P65" s="1103" t="s">
        <v>62</v>
      </c>
      <c r="Q65" s="1103" t="s">
        <v>62</v>
      </c>
      <c r="R65" s="1103" t="s">
        <v>62</v>
      </c>
      <c r="S65" s="1103" t="s">
        <v>62</v>
      </c>
      <c r="T65" s="1103" t="s">
        <v>62</v>
      </c>
      <c r="U65" s="1107">
        <v>32284</v>
      </c>
      <c r="V65" s="1116">
        <f>IF(O63=0,,U65/O63*1000)</f>
        <v>698.7425058978854</v>
      </c>
      <c r="W65" s="1674"/>
      <c r="X65" s="978" t="s">
        <v>475</v>
      </c>
      <c r="Y65" s="968" t="s">
        <v>511</v>
      </c>
      <c r="Z65" s="1330" t="s">
        <v>62</v>
      </c>
      <c r="AA65" s="1330" t="s">
        <v>62</v>
      </c>
      <c r="AB65" s="1330" t="s">
        <v>62</v>
      </c>
      <c r="AC65" s="1330" t="s">
        <v>62</v>
      </c>
      <c r="AD65" s="1330" t="s">
        <v>62</v>
      </c>
      <c r="AE65" s="1330" t="s">
        <v>62</v>
      </c>
      <c r="AF65" s="1331">
        <v>48358.6</v>
      </c>
      <c r="AG65" s="1116">
        <f>IF(Z63=0,,AF65/Z63*1000)</f>
        <v>655.5676056719898</v>
      </c>
      <c r="AH65" s="1674"/>
      <c r="AI65" s="978" t="s">
        <v>475</v>
      </c>
      <c r="AJ65" s="968" t="s">
        <v>511</v>
      </c>
      <c r="AK65" s="1103" t="s">
        <v>62</v>
      </c>
      <c r="AL65" s="1103" t="s">
        <v>62</v>
      </c>
      <c r="AM65" s="1103" t="s">
        <v>62</v>
      </c>
      <c r="AN65" s="1103" t="s">
        <v>62</v>
      </c>
      <c r="AO65" s="1103" t="s">
        <v>62</v>
      </c>
      <c r="AP65" s="1103" t="s">
        <v>62</v>
      </c>
      <c r="AQ65" s="1107">
        <v>66811.9</v>
      </c>
      <c r="AR65" s="1116">
        <f>IF(AK63=0,,AQ65/AK63*1000)</f>
        <v>668.3729817330585</v>
      </c>
    </row>
    <row r="66" spans="1:44" ht="15" customHeight="1">
      <c r="A66" s="979">
        <v>6</v>
      </c>
      <c r="B66" s="952" t="s">
        <v>512</v>
      </c>
      <c r="C66" s="953" t="s">
        <v>513</v>
      </c>
      <c r="D66" s="1111">
        <f>E66+F66+G66+H66+I66</f>
        <v>156</v>
      </c>
      <c r="E66" s="1102">
        <v>156</v>
      </c>
      <c r="F66" s="1102"/>
      <c r="G66" s="1102"/>
      <c r="H66" s="1102"/>
      <c r="I66" s="1102"/>
      <c r="J66" s="1106">
        <v>70.5</v>
      </c>
      <c r="K66" s="1116">
        <f t="shared" si="25"/>
        <v>451.9230769230769</v>
      </c>
      <c r="L66" s="979">
        <v>6</v>
      </c>
      <c r="M66" s="952" t="s">
        <v>512</v>
      </c>
      <c r="N66" s="953" t="s">
        <v>513</v>
      </c>
      <c r="O66" s="1111">
        <f>P66+Q66+R66+S66+T66</f>
        <v>727</v>
      </c>
      <c r="P66" s="1102">
        <v>727</v>
      </c>
      <c r="Q66" s="1102"/>
      <c r="R66" s="1102"/>
      <c r="S66" s="1102"/>
      <c r="T66" s="1102"/>
      <c r="U66" s="1106">
        <v>251.8</v>
      </c>
      <c r="V66" s="1116">
        <f>IF(O66=0,,U66/O66*1000)</f>
        <v>346.3548830811555</v>
      </c>
      <c r="W66" s="979">
        <v>6</v>
      </c>
      <c r="X66" s="952" t="s">
        <v>512</v>
      </c>
      <c r="Y66" s="953" t="s">
        <v>513</v>
      </c>
      <c r="Z66" s="1326">
        <f>AA66+AB66+AC66+AD66+AE66</f>
        <v>2071</v>
      </c>
      <c r="AA66" s="1327">
        <v>2071</v>
      </c>
      <c r="AB66" s="1327"/>
      <c r="AC66" s="1327"/>
      <c r="AD66" s="1327"/>
      <c r="AE66" s="1327"/>
      <c r="AF66" s="1329">
        <v>764.2</v>
      </c>
      <c r="AG66" s="1116">
        <f>IF(Z66=0,,AF66/Z66*1000)</f>
        <v>369.0004828585225</v>
      </c>
      <c r="AH66" s="979">
        <v>6</v>
      </c>
      <c r="AI66" s="952" t="s">
        <v>512</v>
      </c>
      <c r="AJ66" s="953" t="s">
        <v>513</v>
      </c>
      <c r="AK66" s="1111">
        <f>AL66+AM66+AN66+AO66+AP66</f>
        <v>4226</v>
      </c>
      <c r="AL66" s="1102">
        <v>4226</v>
      </c>
      <c r="AM66" s="1102"/>
      <c r="AN66" s="1102"/>
      <c r="AO66" s="1102"/>
      <c r="AP66" s="1102"/>
      <c r="AQ66" s="1106">
        <v>1623.9</v>
      </c>
      <c r="AR66" s="1116">
        <f>IF(AK66=0,,AQ66/AK66*1000)</f>
        <v>384.26407950780884</v>
      </c>
    </row>
    <row r="67" spans="1:44" ht="15" customHeight="1">
      <c r="A67" s="965">
        <v>7</v>
      </c>
      <c r="B67" s="952" t="s">
        <v>479</v>
      </c>
      <c r="C67" s="953" t="s">
        <v>514</v>
      </c>
      <c r="D67" s="1111">
        <f>E67+F67+G67+H67+I67</f>
        <v>10681</v>
      </c>
      <c r="E67" s="1102"/>
      <c r="F67" s="1102"/>
      <c r="G67" s="1102"/>
      <c r="H67" s="1102">
        <v>10681</v>
      </c>
      <c r="I67" s="1102"/>
      <c r="J67" s="1106">
        <v>0</v>
      </c>
      <c r="K67" s="1116">
        <f t="shared" si="25"/>
        <v>0</v>
      </c>
      <c r="L67" s="965">
        <v>7</v>
      </c>
      <c r="M67" s="952" t="s">
        <v>479</v>
      </c>
      <c r="N67" s="953" t="s">
        <v>514</v>
      </c>
      <c r="O67" s="1111">
        <f>P67+Q67+R67+S67+T67</f>
        <v>16717</v>
      </c>
      <c r="P67" s="1102"/>
      <c r="Q67" s="1102"/>
      <c r="R67" s="1102"/>
      <c r="S67" s="1102">
        <v>16717</v>
      </c>
      <c r="T67" s="1102"/>
      <c r="U67" s="1106"/>
      <c r="V67" s="1116"/>
      <c r="W67" s="965">
        <v>7</v>
      </c>
      <c r="X67" s="952" t="s">
        <v>479</v>
      </c>
      <c r="Y67" s="953" t="s">
        <v>514</v>
      </c>
      <c r="Z67" s="1326">
        <f>AA67+AB67+AC67+AD67+AE67</f>
        <v>30893</v>
      </c>
      <c r="AA67" s="1327"/>
      <c r="AB67" s="1327"/>
      <c r="AC67" s="1327"/>
      <c r="AD67" s="1327">
        <v>30893</v>
      </c>
      <c r="AE67" s="1327"/>
      <c r="AF67" s="1329"/>
      <c r="AG67" s="1116"/>
      <c r="AH67" s="965">
        <v>7</v>
      </c>
      <c r="AI67" s="952" t="s">
        <v>479</v>
      </c>
      <c r="AJ67" s="953" t="s">
        <v>514</v>
      </c>
      <c r="AK67" s="1111">
        <f>AL67+AM67+AN67+AO67+AP67</f>
        <v>38776</v>
      </c>
      <c r="AL67" s="1102"/>
      <c r="AM67" s="1102"/>
      <c r="AN67" s="1102"/>
      <c r="AO67" s="1102">
        <v>38776</v>
      </c>
      <c r="AP67" s="1102"/>
      <c r="AQ67" s="1106"/>
      <c r="AR67" s="1116"/>
    </row>
    <row r="68" spans="1:44" ht="17.25" customHeight="1">
      <c r="A68" s="966">
        <v>8</v>
      </c>
      <c r="B68" s="952" t="s">
        <v>481</v>
      </c>
      <c r="C68" s="953" t="s">
        <v>515</v>
      </c>
      <c r="D68" s="1111">
        <f>E68+F68+G68+H68+I68</f>
        <v>3348</v>
      </c>
      <c r="E68" s="1102">
        <v>2131</v>
      </c>
      <c r="F68" s="1102"/>
      <c r="G68" s="1102">
        <v>1217</v>
      </c>
      <c r="H68" s="1102"/>
      <c r="I68" s="1102"/>
      <c r="J68" s="1106">
        <v>1272.5</v>
      </c>
      <c r="K68" s="1116">
        <f t="shared" si="25"/>
        <v>380.0776583034647</v>
      </c>
      <c r="L68" s="966">
        <v>8</v>
      </c>
      <c r="M68" s="952" t="s">
        <v>481</v>
      </c>
      <c r="N68" s="953" t="s">
        <v>515</v>
      </c>
      <c r="O68" s="1111">
        <f>P68+Q68+R68+S68+T68</f>
        <v>5056</v>
      </c>
      <c r="P68" s="1102">
        <v>3778</v>
      </c>
      <c r="Q68" s="1102"/>
      <c r="R68" s="1102">
        <v>1278</v>
      </c>
      <c r="S68" s="1102"/>
      <c r="T68" s="1102"/>
      <c r="U68" s="1106">
        <v>2125.4</v>
      </c>
      <c r="V68" s="1116">
        <f>IF(O68=0,,U68/O68*1000)</f>
        <v>420.371835443038</v>
      </c>
      <c r="W68" s="966">
        <v>8</v>
      </c>
      <c r="X68" s="952" t="s">
        <v>481</v>
      </c>
      <c r="Y68" s="953" t="s">
        <v>515</v>
      </c>
      <c r="Z68" s="1326">
        <f>AA68+AB68+AC68+AD68+AE68</f>
        <v>8382</v>
      </c>
      <c r="AA68" s="1327">
        <v>7104</v>
      </c>
      <c r="AB68" s="1327"/>
      <c r="AC68" s="1327">
        <v>1278</v>
      </c>
      <c r="AD68" s="1327"/>
      <c r="AE68" s="1327"/>
      <c r="AF68" s="1329">
        <v>3802.6</v>
      </c>
      <c r="AG68" s="1116">
        <f>IF(Z68=0,,AF68/Z68*1000)</f>
        <v>453.6626103555237</v>
      </c>
      <c r="AH68" s="966">
        <v>8</v>
      </c>
      <c r="AI68" s="952" t="s">
        <v>481</v>
      </c>
      <c r="AJ68" s="953" t="s">
        <v>515</v>
      </c>
      <c r="AK68" s="1111">
        <f>AL68+AM68+AN68+AO68+AP68</f>
        <v>13006</v>
      </c>
      <c r="AL68" s="1102">
        <v>11447</v>
      </c>
      <c r="AM68" s="1102"/>
      <c r="AN68" s="1102">
        <v>1559</v>
      </c>
      <c r="AO68" s="1102"/>
      <c r="AP68" s="1102"/>
      <c r="AQ68" s="1106">
        <v>11739.1</v>
      </c>
      <c r="AR68" s="1116">
        <f>IF(AK68=0,,AQ68/AK68*1000)</f>
        <v>902.5911117945565</v>
      </c>
    </row>
    <row r="69" spans="1:45" ht="21" customHeight="1" thickBot="1">
      <c r="A69" s="980">
        <v>9</v>
      </c>
      <c r="B69" s="981" t="s">
        <v>483</v>
      </c>
      <c r="C69" s="956" t="s">
        <v>516</v>
      </c>
      <c r="D69" s="1114">
        <f>E69+F69+G69+H69+I69</f>
        <v>5089</v>
      </c>
      <c r="E69" s="1114">
        <f>E59+E60+E61+E62-E63-E66-E67-E68</f>
        <v>495</v>
      </c>
      <c r="F69" s="1114">
        <f>F59+F60+F61+F62-F63-F66-F67-F68</f>
        <v>1711</v>
      </c>
      <c r="G69" s="1114">
        <f>G59+G60+G61+G62-G63-G66-G67-G68</f>
        <v>2844</v>
      </c>
      <c r="H69" s="1114">
        <f>H59+H60+H61+H62-H63-H66-H67-H68</f>
        <v>39</v>
      </c>
      <c r="I69" s="1114">
        <f>I59+I60+I61+I62-I63-I66-I67-I68</f>
        <v>0</v>
      </c>
      <c r="J69" s="1115">
        <f>J59+J60+J61+J62-J64-J66-J67-J68</f>
        <v>2093.2000000000007</v>
      </c>
      <c r="K69" s="1116">
        <f t="shared" si="25"/>
        <v>411.318530163097</v>
      </c>
      <c r="L69" s="980">
        <v>9</v>
      </c>
      <c r="M69" s="981" t="s">
        <v>483</v>
      </c>
      <c r="N69" s="956" t="s">
        <v>516</v>
      </c>
      <c r="O69" s="1114">
        <f>P69+Q69+R69+S69+T69</f>
        <v>2340</v>
      </c>
      <c r="P69" s="1114">
        <f>P59+P60+P61+P62-P63-P66-P67-P68</f>
        <v>628</v>
      </c>
      <c r="Q69" s="1114">
        <f>Q59+Q60+Q61+Q62-Q63-Q66-Q67-Q68</f>
        <v>1047</v>
      </c>
      <c r="R69" s="1114">
        <f>R59+R60+R61+R62-R63-R66-R67-R68</f>
        <v>627</v>
      </c>
      <c r="S69" s="1114">
        <f>S59+S60+S61+S62-S63-S66-S67-S68</f>
        <v>38</v>
      </c>
      <c r="T69" s="1114">
        <f>T59+T60+T61+T62-T63-T66-T67-T68</f>
        <v>0</v>
      </c>
      <c r="U69" s="1115">
        <f>U59+U60+U61+U62-U64-U66-U67-U68</f>
        <v>351.9999999999968</v>
      </c>
      <c r="V69" s="1116">
        <f>IF(O69=0,,U69/O69*1000)</f>
        <v>150.42735042734907</v>
      </c>
      <c r="W69" s="980">
        <v>9</v>
      </c>
      <c r="X69" s="981" t="s">
        <v>483</v>
      </c>
      <c r="Y69" s="956" t="s">
        <v>516</v>
      </c>
      <c r="Z69" s="1334">
        <f>AA69+AB69+AC69+AD69+AE69</f>
        <v>1824</v>
      </c>
      <c r="AA69" s="1334">
        <f>AA59+AA60+AA61+AA62-AA63-AA66-AA67-AA68</f>
        <v>442</v>
      </c>
      <c r="AB69" s="1334">
        <f>AB59+AB60+AB61+AB62-AB63-AB66-AB67-AB68</f>
        <v>156</v>
      </c>
      <c r="AC69" s="1334">
        <f>AC59+AC60+AC61+AC62-AC63-AC66-AC67-AC68</f>
        <v>1225</v>
      </c>
      <c r="AD69" s="1334">
        <f>AD59+AD60+AD61+AD62-AD63-AD66-AD67-AD68</f>
        <v>1</v>
      </c>
      <c r="AE69" s="1334">
        <f>AE59+AE60+AE61+AE62-AE63-AE66-AE67-AE68</f>
        <v>0</v>
      </c>
      <c r="AF69" s="1335">
        <f>AF59+AF60+AF61+AF62-AF64-AF66-AF67-AF68</f>
        <v>395.40000000000464</v>
      </c>
      <c r="AG69" s="1116">
        <f>IF(Z69=0,,AF69/Z69*1000)</f>
        <v>216.77631578947623</v>
      </c>
      <c r="AH69" s="980">
        <v>9</v>
      </c>
      <c r="AI69" s="981" t="s">
        <v>483</v>
      </c>
      <c r="AJ69" s="956" t="s">
        <v>516</v>
      </c>
      <c r="AK69" s="1114">
        <f>AL69+AM69+AN69+AO69+AP69</f>
        <v>2123</v>
      </c>
      <c r="AL69" s="1114">
        <f>AL59+AL60+AL61+AL62-AL63-AL66-AL67-AL68</f>
        <v>290</v>
      </c>
      <c r="AM69" s="1114">
        <f>AM59+AM60+AM61+AM62-AM63-AM66-AM67-AM68</f>
        <v>677</v>
      </c>
      <c r="AN69" s="1114">
        <f>AN59+AN60+AN61+AN62-AN63-AN66-AN67-AN68</f>
        <v>541</v>
      </c>
      <c r="AO69" s="1114">
        <f>AO59+AO60+AO61+AO62-AO63-AO66-AO67-AO68</f>
        <v>615</v>
      </c>
      <c r="AP69" s="1114">
        <f>AP59+AP60+AP61+AP62-AP63-AP66-AP67-AP68</f>
        <v>0</v>
      </c>
      <c r="AQ69" s="1115">
        <f>AQ59+AQ60+AQ61+AQ62-AQ64-AQ66-AQ67-AQ68</f>
        <v>614.6999999999971</v>
      </c>
      <c r="AR69" s="1116">
        <f>IF(AK69=0,,AQ69/AK69*1000)</f>
        <v>289.5430993876576</v>
      </c>
      <c r="AS69" s="1151">
        <v>891.5</v>
      </c>
    </row>
    <row r="70" spans="1:45" ht="15" customHeight="1">
      <c r="A70" s="982"/>
      <c r="B70" s="983"/>
      <c r="C70" s="984"/>
      <c r="D70" s="985"/>
      <c r="E70" s="985"/>
      <c r="F70" s="985"/>
      <c r="G70" s="985"/>
      <c r="H70" s="985"/>
      <c r="I70" s="985"/>
      <c r="J70" s="985"/>
      <c r="K70" s="1116">
        <f>J22+J46+J69</f>
        <v>2998.1000000000004</v>
      </c>
      <c r="L70" s="982"/>
      <c r="M70" s="983"/>
      <c r="N70" s="984"/>
      <c r="O70" s="985"/>
      <c r="P70" s="985"/>
      <c r="Q70" s="985"/>
      <c r="R70" s="985"/>
      <c r="S70" s="985"/>
      <c r="T70" s="985"/>
      <c r="U70" s="985"/>
      <c r="V70" s="1116"/>
      <c r="W70" s="982"/>
      <c r="X70" s="983"/>
      <c r="Y70" s="984"/>
      <c r="Z70" s="985"/>
      <c r="AA70" s="985"/>
      <c r="AB70" s="985"/>
      <c r="AC70" s="985"/>
      <c r="AD70" s="985"/>
      <c r="AE70" s="985"/>
      <c r="AF70" s="985"/>
      <c r="AG70" s="1116"/>
      <c r="AH70" s="982"/>
      <c r="AI70" s="983"/>
      <c r="AJ70" s="984"/>
      <c r="AK70" s="985"/>
      <c r="AL70" s="985"/>
      <c r="AM70" s="985"/>
      <c r="AN70" s="985"/>
      <c r="AO70" s="985"/>
      <c r="AP70" s="985"/>
      <c r="AQ70" s="985"/>
      <c r="AR70" s="1116"/>
      <c r="AS70">
        <f>AS69+AS46+AS22</f>
        <v>3739.1</v>
      </c>
    </row>
    <row r="71" spans="1:43" ht="15" customHeight="1">
      <c r="A71" s="982"/>
      <c r="B71" s="983"/>
      <c r="C71" s="984"/>
      <c r="E71" s="908" t="s">
        <v>61</v>
      </c>
      <c r="F71" s="909"/>
      <c r="G71" s="910"/>
      <c r="H71" s="910"/>
      <c r="I71" s="701"/>
      <c r="J71" s="985"/>
      <c r="K71" s="1152"/>
      <c r="L71" s="982"/>
      <c r="M71" s="983"/>
      <c r="N71" s="984"/>
      <c r="P71" s="908" t="s">
        <v>61</v>
      </c>
      <c r="Q71" s="909"/>
      <c r="R71" s="910"/>
      <c r="S71" s="910"/>
      <c r="T71" s="701"/>
      <c r="U71" s="1508">
        <f>U64+U41+U17</f>
        <v>30363.9</v>
      </c>
      <c r="V71" s="1498"/>
      <c r="W71" s="982"/>
      <c r="X71" s="983"/>
      <c r="Y71" s="984"/>
      <c r="AA71" s="908" t="s">
        <v>61</v>
      </c>
      <c r="AB71" s="909"/>
      <c r="AC71" s="910"/>
      <c r="AD71" s="910"/>
      <c r="AE71" s="701"/>
      <c r="AF71" s="1508">
        <f>AF64+AF41+AF17</f>
        <v>46206.5</v>
      </c>
      <c r="AH71" s="982"/>
      <c r="AI71" s="983"/>
      <c r="AJ71" s="984"/>
      <c r="AL71" s="908" t="s">
        <v>61</v>
      </c>
      <c r="AM71" s="909"/>
      <c r="AN71" s="910"/>
      <c r="AO71" s="910"/>
      <c r="AP71" s="701"/>
      <c r="AQ71" s="985"/>
    </row>
    <row r="72" spans="1:44" ht="15" customHeight="1">
      <c r="A72" s="957"/>
      <c r="B72" s="958"/>
      <c r="C72" s="958"/>
      <c r="E72" s="913"/>
      <c r="F72" s="914"/>
      <c r="G72" s="905"/>
      <c r="H72" s="915"/>
      <c r="I72" s="905"/>
      <c r="J72" s="959"/>
      <c r="K72" s="1493">
        <v>2998</v>
      </c>
      <c r="L72" s="957"/>
      <c r="M72" s="958"/>
      <c r="N72" s="958"/>
      <c r="P72" s="913"/>
      <c r="Q72" s="914"/>
      <c r="R72" s="905"/>
      <c r="S72" s="915"/>
      <c r="T72" s="905"/>
      <c r="U72" s="959"/>
      <c r="V72" s="1151"/>
      <c r="W72" s="957"/>
      <c r="X72" s="958"/>
      <c r="Y72" s="958"/>
      <c r="AA72" s="913"/>
      <c r="AB72" s="914"/>
      <c r="AC72" s="905"/>
      <c r="AD72" s="915"/>
      <c r="AE72" s="905"/>
      <c r="AF72" s="959"/>
      <c r="AH72" s="957"/>
      <c r="AI72" s="958"/>
      <c r="AJ72" s="958"/>
      <c r="AL72" s="913"/>
      <c r="AM72" s="914"/>
      <c r="AN72" s="905"/>
      <c r="AO72" s="915"/>
      <c r="AP72" s="905"/>
      <c r="AQ72" s="959"/>
      <c r="AR72" s="1116">
        <f>AQ64+AQ41+AQ17</f>
        <v>58323.7</v>
      </c>
    </row>
    <row r="73" spans="2:42" ht="15.75">
      <c r="B73" s="986"/>
      <c r="E73" s="908" t="s">
        <v>59</v>
      </c>
      <c r="F73" s="909"/>
      <c r="G73" s="910"/>
      <c r="H73" s="910"/>
      <c r="I73" s="701"/>
      <c r="K73" s="1116">
        <f>J69+J46+J22</f>
        <v>2998.1000000000004</v>
      </c>
      <c r="M73" s="986"/>
      <c r="P73" s="908" t="s">
        <v>59</v>
      </c>
      <c r="Q73" s="909"/>
      <c r="R73" s="910"/>
      <c r="S73" s="910"/>
      <c r="T73" s="701"/>
      <c r="V73" s="1498"/>
      <c r="X73" s="986"/>
      <c r="AA73" s="908" t="s">
        <v>59</v>
      </c>
      <c r="AB73" s="909"/>
      <c r="AC73" s="910"/>
      <c r="AD73" s="910"/>
      <c r="AE73" s="701"/>
      <c r="AI73" s="986"/>
      <c r="AL73" s="908" t="s">
        <v>59</v>
      </c>
      <c r="AM73" s="909"/>
      <c r="AN73" s="910"/>
      <c r="AO73" s="910"/>
      <c r="AP73" s="701"/>
    </row>
    <row r="74" spans="1:43" ht="15.75">
      <c r="A74" s="987"/>
      <c r="B74" s="987"/>
      <c r="C74" s="987"/>
      <c r="E74" s="913"/>
      <c r="F74" s="914"/>
      <c r="G74" s="905"/>
      <c r="H74" s="915"/>
      <c r="I74" s="905"/>
      <c r="J74" s="987"/>
      <c r="K74" s="1116">
        <f>K73-K72</f>
        <v>0.1000000000003638</v>
      </c>
      <c r="L74" s="987"/>
      <c r="M74" s="987"/>
      <c r="N74" s="987"/>
      <c r="P74" s="913"/>
      <c r="Q74" s="914"/>
      <c r="R74" s="905"/>
      <c r="S74" s="915"/>
      <c r="T74" s="905"/>
      <c r="U74" s="987"/>
      <c r="W74" s="987"/>
      <c r="X74" s="987"/>
      <c r="Y74" s="987"/>
      <c r="AA74" s="913"/>
      <c r="AB74" s="914"/>
      <c r="AC74" s="905"/>
      <c r="AD74" s="915"/>
      <c r="AE74" s="905"/>
      <c r="AF74" s="987"/>
      <c r="AH74" s="987"/>
      <c r="AI74" s="987"/>
      <c r="AJ74" s="987"/>
      <c r="AL74" s="913"/>
      <c r="AM74" s="914"/>
      <c r="AN74" s="905"/>
      <c r="AO74" s="915"/>
      <c r="AP74" s="905"/>
      <c r="AQ74" s="987"/>
    </row>
    <row r="75" spans="1:43" ht="15.75">
      <c r="A75" s="988"/>
      <c r="B75" s="989"/>
      <c r="C75" s="990"/>
      <c r="E75" s="908" t="s">
        <v>176</v>
      </c>
      <c r="F75" s="909"/>
      <c r="G75" s="910"/>
      <c r="H75" s="910"/>
      <c r="I75" s="701"/>
      <c r="J75" s="990"/>
      <c r="L75" s="988"/>
      <c r="M75" s="989"/>
      <c r="N75" s="990"/>
      <c r="P75" s="908" t="s">
        <v>176</v>
      </c>
      <c r="Q75" s="909"/>
      <c r="R75" s="910"/>
      <c r="S75" s="910"/>
      <c r="T75" s="701"/>
      <c r="U75" s="990"/>
      <c r="W75" s="988"/>
      <c r="X75" s="989"/>
      <c r="Y75" s="990"/>
      <c r="AA75" s="908" t="s">
        <v>176</v>
      </c>
      <c r="AB75" s="909"/>
      <c r="AC75" s="910"/>
      <c r="AD75" s="910"/>
      <c r="AE75" s="701"/>
      <c r="AF75" s="990"/>
      <c r="AH75" s="988"/>
      <c r="AI75" s="989"/>
      <c r="AJ75" s="990"/>
      <c r="AL75" s="908" t="s">
        <v>176</v>
      </c>
      <c r="AM75" s="909"/>
      <c r="AN75" s="910"/>
      <c r="AO75" s="910"/>
      <c r="AP75" s="701"/>
      <c r="AQ75" s="990"/>
    </row>
    <row r="76" spans="1:43" ht="15" customHeight="1">
      <c r="A76" s="804"/>
      <c r="B76" s="991"/>
      <c r="C76" s="929"/>
      <c r="E76" s="913"/>
      <c r="F76" s="914"/>
      <c r="G76" s="905"/>
      <c r="H76" s="915"/>
      <c r="I76" s="905"/>
      <c r="J76" s="992"/>
      <c r="L76" s="804"/>
      <c r="M76" s="991"/>
      <c r="N76" s="929"/>
      <c r="P76" s="913"/>
      <c r="Q76" s="914"/>
      <c r="R76" s="905"/>
      <c r="S76" s="915"/>
      <c r="T76" s="905"/>
      <c r="U76" s="992"/>
      <c r="W76" s="804"/>
      <c r="X76" s="991"/>
      <c r="Y76" s="929"/>
      <c r="AA76" s="913"/>
      <c r="AB76" s="914"/>
      <c r="AC76" s="905"/>
      <c r="AD76" s="915"/>
      <c r="AE76" s="905"/>
      <c r="AF76" s="992"/>
      <c r="AH76" s="804"/>
      <c r="AI76" s="991"/>
      <c r="AJ76" s="929"/>
      <c r="AL76" s="913"/>
      <c r="AM76" s="914"/>
      <c r="AN76" s="905"/>
      <c r="AO76" s="915"/>
      <c r="AP76" s="905"/>
      <c r="AQ76" s="992"/>
    </row>
    <row r="77" spans="1:43" ht="15" customHeight="1">
      <c r="A77" s="798"/>
      <c r="B77" s="991"/>
      <c r="C77" s="929"/>
      <c r="E77" s="908" t="s">
        <v>435</v>
      </c>
      <c r="F77" s="909"/>
      <c r="G77" s="910"/>
      <c r="H77" s="910"/>
      <c r="I77" s="701"/>
      <c r="J77" s="992"/>
      <c r="L77" s="798"/>
      <c r="M77" s="991"/>
      <c r="N77" s="929"/>
      <c r="P77" s="908" t="s">
        <v>435</v>
      </c>
      <c r="Q77" s="909"/>
      <c r="R77" s="910"/>
      <c r="S77" s="910"/>
      <c r="T77" s="701"/>
      <c r="U77" s="992"/>
      <c r="W77" s="798"/>
      <c r="X77" s="991"/>
      <c r="Y77" s="929"/>
      <c r="AA77" s="908" t="s">
        <v>435</v>
      </c>
      <c r="AB77" s="909"/>
      <c r="AC77" s="910"/>
      <c r="AD77" s="910"/>
      <c r="AE77" s="701"/>
      <c r="AF77" s="992"/>
      <c r="AH77" s="798"/>
      <c r="AI77" s="991"/>
      <c r="AJ77" s="929"/>
      <c r="AL77" s="908" t="s">
        <v>435</v>
      </c>
      <c r="AM77" s="909"/>
      <c r="AN77" s="910"/>
      <c r="AO77" s="910"/>
      <c r="AP77" s="701"/>
      <c r="AQ77" s="992"/>
    </row>
    <row r="78" spans="1:43" ht="15" customHeight="1">
      <c r="A78" s="798"/>
      <c r="B78" s="991"/>
      <c r="C78" s="929"/>
      <c r="D78" s="993"/>
      <c r="E78" s="994"/>
      <c r="F78" s="994"/>
      <c r="G78" s="994"/>
      <c r="H78" s="994"/>
      <c r="I78" s="994"/>
      <c r="J78" s="992"/>
      <c r="L78" s="798"/>
      <c r="M78" s="991"/>
      <c r="N78" s="929"/>
      <c r="O78" s="993"/>
      <c r="P78" s="994"/>
      <c r="Q78" s="994"/>
      <c r="R78" s="994"/>
      <c r="S78" s="994"/>
      <c r="T78" s="994"/>
      <c r="U78" s="992"/>
      <c r="W78" s="798"/>
      <c r="X78" s="991"/>
      <c r="Y78" s="929"/>
      <c r="Z78" s="993"/>
      <c r="AA78" s="994"/>
      <c r="AB78" s="994"/>
      <c r="AC78" s="994"/>
      <c r="AD78" s="994"/>
      <c r="AE78" s="994"/>
      <c r="AF78" s="992"/>
      <c r="AH78" s="798"/>
      <c r="AI78" s="991"/>
      <c r="AJ78" s="929"/>
      <c r="AK78" s="993"/>
      <c r="AL78" s="994"/>
      <c r="AM78" s="994"/>
      <c r="AN78" s="994"/>
      <c r="AO78" s="994"/>
      <c r="AP78" s="994"/>
      <c r="AQ78" s="992"/>
    </row>
    <row r="79" spans="1:43" ht="12.75">
      <c r="A79" s="982"/>
      <c r="B79" s="995"/>
      <c r="C79" s="984"/>
      <c r="D79" s="985"/>
      <c r="E79" s="985"/>
      <c r="F79" s="985"/>
      <c r="G79" s="985"/>
      <c r="H79" s="985"/>
      <c r="I79" s="985"/>
      <c r="J79" s="985"/>
      <c r="L79" s="982"/>
      <c r="M79" s="995"/>
      <c r="N79" s="984"/>
      <c r="O79" s="985"/>
      <c r="P79" s="985"/>
      <c r="Q79" s="985"/>
      <c r="R79" s="985"/>
      <c r="S79" s="985"/>
      <c r="T79" s="985"/>
      <c r="U79" s="985"/>
      <c r="W79" s="982"/>
      <c r="X79" s="995"/>
      <c r="Y79" s="984"/>
      <c r="Z79" s="985"/>
      <c r="AA79" s="985"/>
      <c r="AB79" s="985"/>
      <c r="AC79" s="985"/>
      <c r="AD79" s="985"/>
      <c r="AE79" s="985"/>
      <c r="AF79" s="985"/>
      <c r="AH79" s="982"/>
      <c r="AI79" s="995"/>
      <c r="AJ79" s="984"/>
      <c r="AK79" s="985"/>
      <c r="AL79" s="985"/>
      <c r="AM79" s="985"/>
      <c r="AN79" s="985"/>
      <c r="AO79" s="985"/>
      <c r="AP79" s="985"/>
      <c r="AQ79" s="985"/>
    </row>
    <row r="80" spans="1:43" ht="15" customHeight="1">
      <c r="A80" s="982"/>
      <c r="B80" s="991"/>
      <c r="C80" s="984"/>
      <c r="D80" s="985"/>
      <c r="E80" s="985"/>
      <c r="F80" s="985"/>
      <c r="G80" s="985"/>
      <c r="H80" s="985"/>
      <c r="I80" s="985"/>
      <c r="J80" s="985"/>
      <c r="L80" s="982"/>
      <c r="M80" s="991"/>
      <c r="N80" s="984"/>
      <c r="O80" s="985"/>
      <c r="P80" s="985"/>
      <c r="Q80" s="985"/>
      <c r="R80" s="985"/>
      <c r="S80" s="985"/>
      <c r="T80" s="985"/>
      <c r="U80" s="985"/>
      <c r="W80" s="982"/>
      <c r="X80" s="991"/>
      <c r="Y80" s="984"/>
      <c r="Z80" s="985"/>
      <c r="AA80" s="985"/>
      <c r="AB80" s="985"/>
      <c r="AC80" s="985"/>
      <c r="AD80" s="985"/>
      <c r="AE80" s="985"/>
      <c r="AF80" s="985"/>
      <c r="AH80" s="982"/>
      <c r="AI80" s="991"/>
      <c r="AJ80" s="984"/>
      <c r="AK80" s="985"/>
      <c r="AL80" s="985"/>
      <c r="AM80" s="985"/>
      <c r="AN80" s="985"/>
      <c r="AO80" s="985"/>
      <c r="AP80" s="985"/>
      <c r="AQ80" s="985"/>
    </row>
    <row r="81" spans="1:43" ht="15" customHeight="1">
      <c r="A81" s="982"/>
      <c r="B81" s="991"/>
      <c r="C81" s="984"/>
      <c r="D81" s="985"/>
      <c r="E81" s="985"/>
      <c r="F81" s="985"/>
      <c r="G81" s="985"/>
      <c r="H81" s="985"/>
      <c r="I81" s="985"/>
      <c r="J81" s="985"/>
      <c r="L81" s="982"/>
      <c r="M81" s="991"/>
      <c r="N81" s="984"/>
      <c r="O81" s="985"/>
      <c r="P81" s="985"/>
      <c r="Q81" s="985"/>
      <c r="R81" s="985"/>
      <c r="S81" s="985"/>
      <c r="T81" s="985"/>
      <c r="U81" s="985"/>
      <c r="W81" s="982"/>
      <c r="X81" s="991"/>
      <c r="Y81" s="984"/>
      <c r="Z81" s="985"/>
      <c r="AA81" s="985"/>
      <c r="AB81" s="985"/>
      <c r="AC81" s="985"/>
      <c r="AD81" s="985"/>
      <c r="AE81" s="985"/>
      <c r="AF81" s="985"/>
      <c r="AH81" s="982"/>
      <c r="AI81" s="991"/>
      <c r="AJ81" s="984"/>
      <c r="AK81" s="985"/>
      <c r="AL81" s="985"/>
      <c r="AM81" s="985"/>
      <c r="AN81" s="985"/>
      <c r="AO81" s="985"/>
      <c r="AP81" s="985"/>
      <c r="AQ81" s="985"/>
    </row>
    <row r="82" spans="1:43" ht="15" customHeight="1">
      <c r="A82" s="982"/>
      <c r="B82" s="983"/>
      <c r="C82" s="984"/>
      <c r="D82" s="985"/>
      <c r="E82" s="985"/>
      <c r="F82" s="985"/>
      <c r="G82" s="985"/>
      <c r="H82" s="985"/>
      <c r="I82" s="985"/>
      <c r="J82" s="985"/>
      <c r="L82" s="982"/>
      <c r="M82" s="983"/>
      <c r="N82" s="984"/>
      <c r="O82" s="985"/>
      <c r="P82" s="985"/>
      <c r="Q82" s="985"/>
      <c r="R82" s="985"/>
      <c r="S82" s="985"/>
      <c r="T82" s="985"/>
      <c r="U82" s="985"/>
      <c r="W82" s="982"/>
      <c r="X82" s="983"/>
      <c r="Y82" s="984"/>
      <c r="Z82" s="985"/>
      <c r="AA82" s="985"/>
      <c r="AB82" s="985"/>
      <c r="AC82" s="985"/>
      <c r="AD82" s="985"/>
      <c r="AE82" s="985"/>
      <c r="AF82" s="985"/>
      <c r="AH82" s="982"/>
      <c r="AI82" s="983"/>
      <c r="AJ82" s="984"/>
      <c r="AK82" s="985"/>
      <c r="AL82" s="985"/>
      <c r="AM82" s="985"/>
      <c r="AN82" s="985"/>
      <c r="AO82" s="985"/>
      <c r="AP82" s="985"/>
      <c r="AQ82" s="985"/>
    </row>
    <row r="83" spans="1:43" ht="15" customHeight="1">
      <c r="A83" s="982"/>
      <c r="B83" s="989"/>
      <c r="C83" s="996"/>
      <c r="D83" s="985"/>
      <c r="E83" s="985"/>
      <c r="F83" s="985"/>
      <c r="G83" s="985"/>
      <c r="H83" s="985"/>
      <c r="I83" s="985"/>
      <c r="J83" s="985"/>
      <c r="L83" s="982"/>
      <c r="M83" s="989"/>
      <c r="N83" s="996"/>
      <c r="O83" s="985"/>
      <c r="P83" s="985"/>
      <c r="Q83" s="985"/>
      <c r="R83" s="985"/>
      <c r="S83" s="985"/>
      <c r="T83" s="985"/>
      <c r="U83" s="985"/>
      <c r="W83" s="982"/>
      <c r="X83" s="989"/>
      <c r="Y83" s="996"/>
      <c r="Z83" s="985"/>
      <c r="AA83" s="985"/>
      <c r="AB83" s="985"/>
      <c r="AC83" s="985"/>
      <c r="AD83" s="985"/>
      <c r="AE83" s="985"/>
      <c r="AF83" s="985"/>
      <c r="AH83" s="982"/>
      <c r="AI83" s="989"/>
      <c r="AJ83" s="996"/>
      <c r="AK83" s="985"/>
      <c r="AL83" s="985"/>
      <c r="AM83" s="985"/>
      <c r="AN83" s="985"/>
      <c r="AO83" s="985"/>
      <c r="AP83" s="985"/>
      <c r="AQ83" s="985"/>
    </row>
    <row r="84" spans="1:43" ht="15" customHeight="1">
      <c r="A84" s="982"/>
      <c r="B84" s="989"/>
      <c r="C84" s="996"/>
      <c r="D84" s="985"/>
      <c r="E84" s="985"/>
      <c r="F84" s="985"/>
      <c r="G84" s="985"/>
      <c r="H84" s="985"/>
      <c r="I84" s="985"/>
      <c r="J84" s="985"/>
      <c r="L84" s="982"/>
      <c r="M84" s="989"/>
      <c r="N84" s="996"/>
      <c r="O84" s="985"/>
      <c r="P84" s="985"/>
      <c r="Q84" s="985"/>
      <c r="R84" s="985"/>
      <c r="S84" s="985"/>
      <c r="T84" s="985"/>
      <c r="U84" s="985"/>
      <c r="W84" s="982"/>
      <c r="X84" s="983"/>
      <c r="Y84" s="996"/>
      <c r="Z84" s="1316"/>
      <c r="AA84" s="985"/>
      <c r="AB84" s="985"/>
      <c r="AC84" s="985"/>
      <c r="AD84" s="985"/>
      <c r="AE84" s="985"/>
      <c r="AF84" s="985"/>
      <c r="AH84" s="982"/>
      <c r="AI84" s="989"/>
      <c r="AJ84" s="996"/>
      <c r="AK84" s="985"/>
      <c r="AL84" s="985"/>
      <c r="AM84" s="985"/>
      <c r="AN84" s="985"/>
      <c r="AO84" s="985"/>
      <c r="AP84" s="985"/>
      <c r="AQ84" s="985"/>
    </row>
    <row r="85" spans="1:43" ht="15" customHeight="1">
      <c r="A85" s="982"/>
      <c r="B85" s="983"/>
      <c r="C85" s="984"/>
      <c r="D85" s="985"/>
      <c r="E85" s="985"/>
      <c r="F85" s="985"/>
      <c r="G85" s="985"/>
      <c r="H85" s="985"/>
      <c r="I85" s="985"/>
      <c r="J85" s="985"/>
      <c r="L85" s="982"/>
      <c r="M85" s="983"/>
      <c r="N85" s="984"/>
      <c r="O85" s="985"/>
      <c r="P85" s="985"/>
      <c r="Q85" s="985"/>
      <c r="R85" s="985"/>
      <c r="S85" s="985"/>
      <c r="T85" s="985"/>
      <c r="U85" s="985"/>
      <c r="W85" s="982"/>
      <c r="X85" s="983"/>
      <c r="Y85" s="984"/>
      <c r="Z85" s="985"/>
      <c r="AA85" s="985"/>
      <c r="AB85" s="985"/>
      <c r="AC85" s="985"/>
      <c r="AD85" s="985"/>
      <c r="AE85" s="985"/>
      <c r="AF85" s="985"/>
      <c r="AH85" s="982"/>
      <c r="AI85" s="983"/>
      <c r="AJ85" s="984"/>
      <c r="AK85" s="985"/>
      <c r="AL85" s="985"/>
      <c r="AM85" s="985"/>
      <c r="AN85" s="985"/>
      <c r="AO85" s="985"/>
      <c r="AP85" s="985"/>
      <c r="AQ85" s="985"/>
    </row>
    <row r="86" spans="1:43" ht="15" customHeight="1">
      <c r="A86" s="982"/>
      <c r="B86" s="983"/>
      <c r="C86" s="984"/>
      <c r="D86" s="985"/>
      <c r="E86" s="985"/>
      <c r="F86" s="985"/>
      <c r="G86" s="985"/>
      <c r="H86" s="985"/>
      <c r="I86" s="985"/>
      <c r="J86" s="985"/>
      <c r="L86" s="982"/>
      <c r="M86" s="983"/>
      <c r="N86" s="984"/>
      <c r="O86" s="985"/>
      <c r="P86" s="985"/>
      <c r="Q86" s="985"/>
      <c r="R86" s="985"/>
      <c r="S86" s="985"/>
      <c r="T86" s="985"/>
      <c r="U86" s="985"/>
      <c r="W86" s="982"/>
      <c r="X86" s="983"/>
      <c r="Y86" s="984"/>
      <c r="Z86" s="985"/>
      <c r="AA86" s="985"/>
      <c r="AB86" s="985"/>
      <c r="AC86" s="985"/>
      <c r="AD86" s="985"/>
      <c r="AE86" s="985"/>
      <c r="AF86" s="985"/>
      <c r="AH86" s="982"/>
      <c r="AI86" s="983"/>
      <c r="AJ86" s="984"/>
      <c r="AK86" s="985"/>
      <c r="AL86" s="985"/>
      <c r="AM86" s="985"/>
      <c r="AN86" s="985"/>
      <c r="AO86" s="985"/>
      <c r="AP86" s="985"/>
      <c r="AQ86" s="985"/>
    </row>
    <row r="87" spans="1:43" ht="15" customHeight="1">
      <c r="A87" s="982"/>
      <c r="B87" s="983"/>
      <c r="C87" s="984"/>
      <c r="D87" s="985"/>
      <c r="E87" s="985"/>
      <c r="F87" s="985"/>
      <c r="G87" s="985"/>
      <c r="H87" s="985"/>
      <c r="I87" s="985"/>
      <c r="J87" s="985"/>
      <c r="L87" s="982"/>
      <c r="M87" s="983"/>
      <c r="N87" s="984"/>
      <c r="O87" s="985"/>
      <c r="P87" s="985"/>
      <c r="Q87" s="985"/>
      <c r="R87" s="985"/>
      <c r="S87" s="985"/>
      <c r="T87" s="985"/>
      <c r="U87" s="985"/>
      <c r="W87" s="982"/>
      <c r="X87" s="983"/>
      <c r="Y87" s="984"/>
      <c r="Z87" s="985"/>
      <c r="AA87" s="985"/>
      <c r="AB87" s="985"/>
      <c r="AC87" s="985"/>
      <c r="AD87" s="985"/>
      <c r="AE87" s="985"/>
      <c r="AF87" s="985"/>
      <c r="AH87" s="982"/>
      <c r="AI87" s="983"/>
      <c r="AJ87" s="984"/>
      <c r="AK87" s="985"/>
      <c r="AL87" s="985"/>
      <c r="AM87" s="985"/>
      <c r="AN87" s="985"/>
      <c r="AO87" s="985"/>
      <c r="AP87" s="985"/>
      <c r="AQ87" s="985"/>
    </row>
    <row r="88" spans="1:43" ht="15" customHeight="1">
      <c r="A88" s="982"/>
      <c r="B88" s="983"/>
      <c r="C88" s="984"/>
      <c r="D88" s="985"/>
      <c r="E88" s="985"/>
      <c r="F88" s="985"/>
      <c r="G88" s="985"/>
      <c r="H88" s="985"/>
      <c r="I88" s="985"/>
      <c r="J88" s="985"/>
      <c r="L88" s="982"/>
      <c r="M88" s="983"/>
      <c r="N88" s="984"/>
      <c r="O88" s="985"/>
      <c r="P88" s="985"/>
      <c r="Q88" s="985"/>
      <c r="R88" s="985"/>
      <c r="S88" s="985"/>
      <c r="T88" s="985"/>
      <c r="U88" s="985"/>
      <c r="W88" s="982"/>
      <c r="X88" s="983"/>
      <c r="Y88" s="984"/>
      <c r="Z88" s="985"/>
      <c r="AA88" s="985"/>
      <c r="AB88" s="985"/>
      <c r="AC88" s="985"/>
      <c r="AD88" s="985"/>
      <c r="AE88" s="985"/>
      <c r="AF88" s="985"/>
      <c r="AH88" s="982"/>
      <c r="AI88" s="983"/>
      <c r="AJ88" s="984"/>
      <c r="AK88" s="985"/>
      <c r="AL88" s="985"/>
      <c r="AM88" s="985"/>
      <c r="AN88" s="985"/>
      <c r="AO88" s="985"/>
      <c r="AP88" s="985"/>
      <c r="AQ88" s="985"/>
    </row>
    <row r="89" spans="1:43" ht="15" customHeight="1">
      <c r="A89" s="982"/>
      <c r="B89" s="983"/>
      <c r="C89" s="984"/>
      <c r="D89" s="984"/>
      <c r="E89" s="984"/>
      <c r="F89" s="984"/>
      <c r="G89" s="984"/>
      <c r="H89" s="984"/>
      <c r="I89" s="984"/>
      <c r="J89" s="984"/>
      <c r="K89" s="804"/>
      <c r="L89" s="982"/>
      <c r="M89" s="983"/>
      <c r="N89" s="984"/>
      <c r="O89" s="984"/>
      <c r="P89" s="984"/>
      <c r="Q89" s="984"/>
      <c r="R89" s="984"/>
      <c r="S89" s="984"/>
      <c r="T89" s="984"/>
      <c r="U89" s="984"/>
      <c r="W89" s="982"/>
      <c r="X89" s="983"/>
      <c r="Y89" s="984"/>
      <c r="Z89" s="984"/>
      <c r="AA89" s="984"/>
      <c r="AB89" s="984"/>
      <c r="AC89" s="984"/>
      <c r="AD89" s="984"/>
      <c r="AE89" s="984"/>
      <c r="AF89" s="984"/>
      <c r="AH89" s="982"/>
      <c r="AI89" s="983"/>
      <c r="AJ89" s="984"/>
      <c r="AK89" s="984"/>
      <c r="AL89" s="984"/>
      <c r="AM89" s="984"/>
      <c r="AN89" s="984"/>
      <c r="AO89" s="984"/>
      <c r="AP89" s="984"/>
      <c r="AQ89" s="984"/>
    </row>
    <row r="90" spans="1:43" ht="15" customHeight="1">
      <c r="A90" s="804"/>
      <c r="B90" s="804"/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W90" s="804"/>
      <c r="X90" s="804"/>
      <c r="Y90" s="804"/>
      <c r="Z90" s="804"/>
      <c r="AA90" s="804"/>
      <c r="AB90" s="804"/>
      <c r="AC90" s="804"/>
      <c r="AD90" s="804"/>
      <c r="AE90" s="804"/>
      <c r="AF90" s="804"/>
      <c r="AH90" s="804"/>
      <c r="AI90" s="804"/>
      <c r="AJ90" s="804"/>
      <c r="AK90" s="804"/>
      <c r="AL90" s="804"/>
      <c r="AM90" s="804"/>
      <c r="AN90" s="804"/>
      <c r="AO90" s="804"/>
      <c r="AP90" s="804"/>
      <c r="AQ90" s="804"/>
    </row>
    <row r="91" spans="1:43" ht="15" customHeight="1">
      <c r="A91" s="804"/>
      <c r="B91" s="804"/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W91" s="804"/>
      <c r="X91" s="804"/>
      <c r="Y91" s="804"/>
      <c r="Z91" s="804"/>
      <c r="AA91" s="804"/>
      <c r="AB91" s="804"/>
      <c r="AC91" s="804"/>
      <c r="AD91" s="804"/>
      <c r="AE91" s="804"/>
      <c r="AF91" s="804"/>
      <c r="AH91" s="804"/>
      <c r="AI91" s="804"/>
      <c r="AJ91" s="804"/>
      <c r="AK91" s="804"/>
      <c r="AL91" s="804"/>
      <c r="AM91" s="804"/>
      <c r="AN91" s="804"/>
      <c r="AO91" s="804"/>
      <c r="AP91" s="804"/>
      <c r="AQ91" s="804"/>
    </row>
    <row r="92" spans="1:43" ht="15" customHeight="1">
      <c r="A92" s="1675"/>
      <c r="B92" s="1675"/>
      <c r="C92" s="1675"/>
      <c r="D92" s="1675"/>
      <c r="E92" s="1675"/>
      <c r="F92" s="1675"/>
      <c r="G92" s="1675"/>
      <c r="H92" s="1675"/>
      <c r="I92" s="1675"/>
      <c r="J92" s="1675"/>
      <c r="K92" s="804"/>
      <c r="L92" s="1675"/>
      <c r="M92" s="1675"/>
      <c r="N92" s="1675"/>
      <c r="O92" s="1675"/>
      <c r="P92" s="1675"/>
      <c r="Q92" s="1675"/>
      <c r="R92" s="1675"/>
      <c r="S92" s="1675"/>
      <c r="T92" s="1675"/>
      <c r="U92" s="1675"/>
      <c r="W92" s="1675"/>
      <c r="X92" s="1675"/>
      <c r="Y92" s="1675"/>
      <c r="Z92" s="1675"/>
      <c r="AA92" s="1675"/>
      <c r="AB92" s="1675"/>
      <c r="AC92" s="1675"/>
      <c r="AD92" s="1675"/>
      <c r="AE92" s="1675"/>
      <c r="AF92" s="1675"/>
      <c r="AH92" s="1675"/>
      <c r="AI92" s="1675"/>
      <c r="AJ92" s="1675"/>
      <c r="AK92" s="1675"/>
      <c r="AL92" s="1675"/>
      <c r="AM92" s="1675"/>
      <c r="AN92" s="1675"/>
      <c r="AO92" s="1675"/>
      <c r="AP92" s="1675"/>
      <c r="AQ92" s="1675"/>
    </row>
    <row r="93" spans="1:43" ht="15" customHeight="1">
      <c r="A93" s="997"/>
      <c r="B93" s="929"/>
      <c r="C93" s="929"/>
      <c r="D93" s="929"/>
      <c r="E93" s="929"/>
      <c r="F93" s="929"/>
      <c r="G93" s="929"/>
      <c r="H93" s="929"/>
      <c r="I93" s="929"/>
      <c r="J93" s="929"/>
      <c r="K93" s="804"/>
      <c r="L93" s="997"/>
      <c r="M93" s="929"/>
      <c r="N93" s="929"/>
      <c r="O93" s="929"/>
      <c r="P93" s="929"/>
      <c r="Q93" s="929"/>
      <c r="R93" s="929"/>
      <c r="S93" s="929"/>
      <c r="T93" s="929"/>
      <c r="U93" s="929"/>
      <c r="W93" s="997"/>
      <c r="X93" s="929"/>
      <c r="Y93" s="929"/>
      <c r="Z93" s="929"/>
      <c r="AA93" s="929"/>
      <c r="AB93" s="929"/>
      <c r="AC93" s="929"/>
      <c r="AD93" s="929"/>
      <c r="AE93" s="929"/>
      <c r="AF93" s="929"/>
      <c r="AH93" s="997"/>
      <c r="AI93" s="929"/>
      <c r="AJ93" s="929"/>
      <c r="AK93" s="929"/>
      <c r="AL93" s="929"/>
      <c r="AM93" s="929"/>
      <c r="AN93" s="929"/>
      <c r="AO93" s="929"/>
      <c r="AP93" s="929"/>
      <c r="AQ93" s="929"/>
    </row>
    <row r="94" spans="1:43" ht="15" customHeight="1">
      <c r="A94" s="804"/>
      <c r="B94" s="991"/>
      <c r="C94" s="929"/>
      <c r="D94" s="992"/>
      <c r="E94" s="992"/>
      <c r="F94" s="992"/>
      <c r="G94" s="992"/>
      <c r="H94" s="992"/>
      <c r="I94" s="992"/>
      <c r="J94" s="992"/>
      <c r="K94" s="804"/>
      <c r="L94" s="804"/>
      <c r="M94" s="991"/>
      <c r="N94" s="929"/>
      <c r="O94" s="992"/>
      <c r="P94" s="992"/>
      <c r="Q94" s="992"/>
      <c r="R94" s="992"/>
      <c r="S94" s="992"/>
      <c r="T94" s="992"/>
      <c r="U94" s="992"/>
      <c r="W94" s="804"/>
      <c r="X94" s="991"/>
      <c r="Y94" s="929"/>
      <c r="Z94" s="992"/>
      <c r="AA94" s="992"/>
      <c r="AB94" s="992"/>
      <c r="AC94" s="992"/>
      <c r="AD94" s="992"/>
      <c r="AE94" s="992"/>
      <c r="AF94" s="992"/>
      <c r="AH94" s="804"/>
      <c r="AI94" s="991"/>
      <c r="AJ94" s="929"/>
      <c r="AK94" s="992"/>
      <c r="AL94" s="992"/>
      <c r="AM94" s="992"/>
      <c r="AN94" s="992"/>
      <c r="AO94" s="992"/>
      <c r="AP94" s="992"/>
      <c r="AQ94" s="992"/>
    </row>
    <row r="95" spans="1:43" ht="26.25" customHeight="1">
      <c r="A95" s="804"/>
      <c r="B95" s="991"/>
      <c r="C95" s="929"/>
      <c r="D95" s="992"/>
      <c r="E95" s="998"/>
      <c r="F95" s="992"/>
      <c r="G95" s="992"/>
      <c r="H95" s="992"/>
      <c r="I95" s="992"/>
      <c r="J95" s="992"/>
      <c r="K95" s="804"/>
      <c r="L95" s="804"/>
      <c r="M95" s="991"/>
      <c r="N95" s="929"/>
      <c r="O95" s="992"/>
      <c r="P95" s="998"/>
      <c r="Q95" s="992"/>
      <c r="R95" s="992"/>
      <c r="S95" s="992"/>
      <c r="T95" s="992"/>
      <c r="U95" s="992"/>
      <c r="W95" s="804"/>
      <c r="X95" s="991"/>
      <c r="Y95" s="929"/>
      <c r="Z95" s="992"/>
      <c r="AA95" s="998"/>
      <c r="AB95" s="992"/>
      <c r="AC95" s="992"/>
      <c r="AD95" s="992"/>
      <c r="AE95" s="992"/>
      <c r="AF95" s="992"/>
      <c r="AH95" s="804"/>
      <c r="AI95" s="991"/>
      <c r="AJ95" s="929"/>
      <c r="AK95" s="992"/>
      <c r="AL95" s="998"/>
      <c r="AM95" s="992"/>
      <c r="AN95" s="992"/>
      <c r="AO95" s="992"/>
      <c r="AP95" s="992"/>
      <c r="AQ95" s="992"/>
    </row>
    <row r="96" spans="1:43" ht="15" customHeight="1">
      <c r="A96" s="804"/>
      <c r="B96" s="991"/>
      <c r="C96" s="929"/>
      <c r="D96" s="992"/>
      <c r="E96" s="998"/>
      <c r="F96" s="992"/>
      <c r="G96" s="992"/>
      <c r="H96" s="992"/>
      <c r="I96" s="992"/>
      <c r="J96" s="992"/>
      <c r="K96" s="804"/>
      <c r="L96" s="804"/>
      <c r="M96" s="991"/>
      <c r="N96" s="929"/>
      <c r="O96" s="992"/>
      <c r="P96" s="998"/>
      <c r="Q96" s="992"/>
      <c r="R96" s="992"/>
      <c r="S96" s="992"/>
      <c r="T96" s="992"/>
      <c r="U96" s="992"/>
      <c r="W96" s="804"/>
      <c r="X96" s="991"/>
      <c r="Y96" s="929"/>
      <c r="Z96" s="992"/>
      <c r="AA96" s="998"/>
      <c r="AB96" s="992"/>
      <c r="AC96" s="992"/>
      <c r="AD96" s="992"/>
      <c r="AE96" s="992"/>
      <c r="AF96" s="992"/>
      <c r="AH96" s="804"/>
      <c r="AI96" s="991"/>
      <c r="AJ96" s="929"/>
      <c r="AK96" s="992"/>
      <c r="AL96" s="998"/>
      <c r="AM96" s="992"/>
      <c r="AN96" s="992"/>
      <c r="AO96" s="992"/>
      <c r="AP96" s="992"/>
      <c r="AQ96" s="992"/>
    </row>
    <row r="97" spans="1:43" ht="15" customHeight="1">
      <c r="A97" s="804"/>
      <c r="B97" s="991"/>
      <c r="C97" s="929"/>
      <c r="D97" s="992"/>
      <c r="E97" s="998"/>
      <c r="F97" s="992"/>
      <c r="G97" s="992"/>
      <c r="H97" s="992"/>
      <c r="I97" s="992"/>
      <c r="J97" s="992"/>
      <c r="K97" s="804"/>
      <c r="L97" s="804"/>
      <c r="M97" s="991"/>
      <c r="N97" s="929"/>
      <c r="O97" s="992"/>
      <c r="P97" s="998"/>
      <c r="Q97" s="992"/>
      <c r="R97" s="992"/>
      <c r="S97" s="992"/>
      <c r="T97" s="992"/>
      <c r="U97" s="992"/>
      <c r="W97" s="804"/>
      <c r="X97" s="991"/>
      <c r="Y97" s="929"/>
      <c r="Z97" s="992"/>
      <c r="AA97" s="998"/>
      <c r="AB97" s="992"/>
      <c r="AC97" s="992"/>
      <c r="AD97" s="992"/>
      <c r="AE97" s="992"/>
      <c r="AF97" s="992"/>
      <c r="AH97" s="804"/>
      <c r="AI97" s="991"/>
      <c r="AJ97" s="929"/>
      <c r="AK97" s="992"/>
      <c r="AL97" s="998"/>
      <c r="AM97" s="992"/>
      <c r="AN97" s="992"/>
      <c r="AO97" s="992"/>
      <c r="AP97" s="992"/>
      <c r="AQ97" s="992"/>
    </row>
    <row r="98" spans="1:43" ht="15" customHeight="1">
      <c r="A98" s="804"/>
      <c r="B98" s="991"/>
      <c r="C98" s="929"/>
      <c r="D98" s="992"/>
      <c r="E98" s="992"/>
      <c r="F98" s="992"/>
      <c r="G98" s="992"/>
      <c r="H98" s="992"/>
      <c r="I98" s="992"/>
      <c r="J98" s="992"/>
      <c r="K98" s="804"/>
      <c r="L98" s="804"/>
      <c r="M98" s="991"/>
      <c r="N98" s="929"/>
      <c r="O98" s="992"/>
      <c r="P98" s="992"/>
      <c r="Q98" s="992"/>
      <c r="R98" s="992"/>
      <c r="S98" s="992"/>
      <c r="T98" s="992"/>
      <c r="U98" s="992"/>
      <c r="W98" s="804"/>
      <c r="X98" s="991"/>
      <c r="Y98" s="929"/>
      <c r="Z98" s="992"/>
      <c r="AA98" s="992"/>
      <c r="AB98" s="992"/>
      <c r="AC98" s="992"/>
      <c r="AD98" s="992"/>
      <c r="AE98" s="992"/>
      <c r="AF98" s="992"/>
      <c r="AH98" s="804"/>
      <c r="AI98" s="991"/>
      <c r="AJ98" s="929"/>
      <c r="AK98" s="992"/>
      <c r="AL98" s="992"/>
      <c r="AM98" s="992"/>
      <c r="AN98" s="992"/>
      <c r="AO98" s="992"/>
      <c r="AP98" s="992"/>
      <c r="AQ98" s="992"/>
    </row>
    <row r="99" spans="1:43" ht="15" customHeight="1">
      <c r="A99" s="804"/>
      <c r="B99" s="991"/>
      <c r="C99" s="929"/>
      <c r="D99" s="929"/>
      <c r="E99" s="992"/>
      <c r="F99" s="998"/>
      <c r="G99" s="992"/>
      <c r="H99" s="992"/>
      <c r="I99" s="992"/>
      <c r="J99" s="992"/>
      <c r="K99" s="804"/>
      <c r="L99" s="804"/>
      <c r="M99" s="991"/>
      <c r="N99" s="929"/>
      <c r="O99" s="929"/>
      <c r="P99" s="992"/>
      <c r="Q99" s="998"/>
      <c r="R99" s="992"/>
      <c r="S99" s="992"/>
      <c r="T99" s="992"/>
      <c r="U99" s="992"/>
      <c r="W99" s="804"/>
      <c r="X99" s="991"/>
      <c r="Y99" s="929"/>
      <c r="Z99" s="929"/>
      <c r="AA99" s="992"/>
      <c r="AB99" s="998"/>
      <c r="AC99" s="992"/>
      <c r="AD99" s="992"/>
      <c r="AE99" s="992"/>
      <c r="AF99" s="992"/>
      <c r="AH99" s="804"/>
      <c r="AI99" s="991"/>
      <c r="AJ99" s="929"/>
      <c r="AK99" s="929"/>
      <c r="AL99" s="992"/>
      <c r="AM99" s="998"/>
      <c r="AN99" s="992"/>
      <c r="AO99" s="992"/>
      <c r="AP99" s="992"/>
      <c r="AQ99" s="992"/>
    </row>
    <row r="100" spans="1:43" ht="15" customHeight="1">
      <c r="A100" s="804"/>
      <c r="B100" s="991"/>
      <c r="C100" s="929"/>
      <c r="D100" s="929"/>
      <c r="E100" s="999"/>
      <c r="F100" s="999"/>
      <c r="G100" s="999"/>
      <c r="H100" s="1000"/>
      <c r="I100" s="999"/>
      <c r="J100" s="992"/>
      <c r="L100" s="804"/>
      <c r="M100" s="991"/>
      <c r="N100" s="929"/>
      <c r="O100" s="929"/>
      <c r="P100" s="999"/>
      <c r="Q100" s="999"/>
      <c r="R100" s="999"/>
      <c r="S100" s="1000"/>
      <c r="T100" s="999"/>
      <c r="U100" s="992"/>
      <c r="W100" s="804"/>
      <c r="X100" s="991"/>
      <c r="Y100" s="929"/>
      <c r="Z100" s="929"/>
      <c r="AA100" s="999"/>
      <c r="AB100" s="999"/>
      <c r="AC100" s="999"/>
      <c r="AD100" s="1000"/>
      <c r="AE100" s="999"/>
      <c r="AF100" s="992"/>
      <c r="AH100" s="804"/>
      <c r="AI100" s="991"/>
      <c r="AJ100" s="929"/>
      <c r="AK100" s="929"/>
      <c r="AL100" s="999"/>
      <c r="AM100" s="999"/>
      <c r="AN100" s="999"/>
      <c r="AO100" s="1000"/>
      <c r="AP100" s="999"/>
      <c r="AQ100" s="992"/>
    </row>
    <row r="101" spans="1:43" ht="12.75">
      <c r="A101" s="804"/>
      <c r="B101" s="991"/>
      <c r="C101" s="929"/>
      <c r="D101" s="929"/>
      <c r="E101" s="999"/>
      <c r="F101" s="999"/>
      <c r="G101" s="999"/>
      <c r="H101" s="1000"/>
      <c r="I101" s="999"/>
      <c r="J101" s="992"/>
      <c r="L101" s="804"/>
      <c r="M101" s="991"/>
      <c r="N101" s="929"/>
      <c r="O101" s="929"/>
      <c r="P101" s="999"/>
      <c r="Q101" s="999"/>
      <c r="R101" s="999"/>
      <c r="S101" s="1000"/>
      <c r="T101" s="999"/>
      <c r="U101" s="992"/>
      <c r="W101" s="804"/>
      <c r="X101" s="991"/>
      <c r="Y101" s="929"/>
      <c r="Z101" s="929"/>
      <c r="AA101" s="999"/>
      <c r="AB101" s="999"/>
      <c r="AC101" s="999"/>
      <c r="AD101" s="1000"/>
      <c r="AE101" s="999"/>
      <c r="AF101" s="992"/>
      <c r="AH101" s="804"/>
      <c r="AI101" s="991"/>
      <c r="AJ101" s="929"/>
      <c r="AK101" s="929"/>
      <c r="AL101" s="999"/>
      <c r="AM101" s="999"/>
      <c r="AN101" s="999"/>
      <c r="AO101" s="1000"/>
      <c r="AP101" s="999"/>
      <c r="AQ101" s="992"/>
    </row>
    <row r="102" spans="1:43" ht="12.75">
      <c r="A102" s="804"/>
      <c r="B102" s="991"/>
      <c r="C102" s="929"/>
      <c r="D102" s="929"/>
      <c r="E102" s="929"/>
      <c r="F102" s="929"/>
      <c r="G102" s="929"/>
      <c r="H102" s="929"/>
      <c r="I102" s="929"/>
      <c r="J102" s="929"/>
      <c r="L102" s="804"/>
      <c r="M102" s="991"/>
      <c r="N102" s="929"/>
      <c r="O102" s="929"/>
      <c r="P102" s="929"/>
      <c r="Q102" s="929"/>
      <c r="R102" s="929"/>
      <c r="S102" s="929"/>
      <c r="T102" s="929"/>
      <c r="U102" s="929"/>
      <c r="W102" s="804"/>
      <c r="X102" s="991"/>
      <c r="Y102" s="929"/>
      <c r="Z102" s="929"/>
      <c r="AA102" s="929"/>
      <c r="AB102" s="929"/>
      <c r="AC102" s="929"/>
      <c r="AD102" s="929"/>
      <c r="AE102" s="929"/>
      <c r="AF102" s="929"/>
      <c r="AH102" s="804"/>
      <c r="AI102" s="991"/>
      <c r="AJ102" s="929"/>
      <c r="AK102" s="929"/>
      <c r="AL102" s="929"/>
      <c r="AM102" s="929"/>
      <c r="AN102" s="929"/>
      <c r="AO102" s="929"/>
      <c r="AP102" s="929"/>
      <c r="AQ102" s="929"/>
    </row>
    <row r="103" spans="1:43" ht="15.75" customHeight="1">
      <c r="A103" s="982"/>
      <c r="B103" s="991"/>
      <c r="C103" s="984"/>
      <c r="D103" s="985"/>
      <c r="E103" s="985"/>
      <c r="F103" s="985"/>
      <c r="G103" s="985"/>
      <c r="H103" s="985"/>
      <c r="I103" s="985"/>
      <c r="J103" s="985"/>
      <c r="L103" s="982"/>
      <c r="M103" s="991"/>
      <c r="N103" s="984"/>
      <c r="O103" s="985"/>
      <c r="P103" s="985"/>
      <c r="Q103" s="985"/>
      <c r="R103" s="985"/>
      <c r="S103" s="985"/>
      <c r="T103" s="985"/>
      <c r="U103" s="985"/>
      <c r="W103" s="982"/>
      <c r="X103" s="991"/>
      <c r="Y103" s="984"/>
      <c r="Z103" s="985"/>
      <c r="AA103" s="985"/>
      <c r="AB103" s="985"/>
      <c r="AC103" s="985"/>
      <c r="AD103" s="985"/>
      <c r="AE103" s="985"/>
      <c r="AF103" s="985"/>
      <c r="AH103" s="982"/>
      <c r="AI103" s="991"/>
      <c r="AJ103" s="984"/>
      <c r="AK103" s="985"/>
      <c r="AL103" s="985"/>
      <c r="AM103" s="985"/>
      <c r="AN103" s="985"/>
      <c r="AO103" s="985"/>
      <c r="AP103" s="985"/>
      <c r="AQ103" s="985"/>
    </row>
    <row r="104" spans="1:43" ht="15.75" customHeight="1">
      <c r="A104" s="982"/>
      <c r="B104" s="983"/>
      <c r="C104" s="984"/>
      <c r="D104" s="985"/>
      <c r="E104" s="985"/>
      <c r="F104" s="985"/>
      <c r="G104" s="985"/>
      <c r="H104" s="985"/>
      <c r="I104" s="985"/>
      <c r="J104" s="985"/>
      <c r="L104" s="982"/>
      <c r="M104" s="983"/>
      <c r="N104" s="984"/>
      <c r="O104" s="985"/>
      <c r="P104" s="985"/>
      <c r="Q104" s="985"/>
      <c r="R104" s="985"/>
      <c r="S104" s="985"/>
      <c r="T104" s="985"/>
      <c r="U104" s="985"/>
      <c r="W104" s="982"/>
      <c r="X104" s="983"/>
      <c r="Y104" s="984"/>
      <c r="Z104" s="985"/>
      <c r="AA104" s="985"/>
      <c r="AB104" s="985"/>
      <c r="AC104" s="985"/>
      <c r="AD104" s="985"/>
      <c r="AE104" s="985"/>
      <c r="AF104" s="985"/>
      <c r="AH104" s="982"/>
      <c r="AI104" s="983"/>
      <c r="AJ104" s="984"/>
      <c r="AK104" s="985"/>
      <c r="AL104" s="985"/>
      <c r="AM104" s="985"/>
      <c r="AN104" s="985"/>
      <c r="AO104" s="985"/>
      <c r="AP104" s="985"/>
      <c r="AQ104" s="985"/>
    </row>
    <row r="105" spans="1:43" ht="15.75" customHeight="1">
      <c r="A105" s="982"/>
      <c r="B105" s="983"/>
      <c r="C105" s="984"/>
      <c r="D105" s="985"/>
      <c r="E105" s="985"/>
      <c r="F105" s="985"/>
      <c r="G105" s="985"/>
      <c r="H105" s="985"/>
      <c r="I105" s="985"/>
      <c r="J105" s="985"/>
      <c r="L105" s="982"/>
      <c r="M105" s="983"/>
      <c r="N105" s="984"/>
      <c r="O105" s="985"/>
      <c r="P105" s="985"/>
      <c r="Q105" s="985"/>
      <c r="R105" s="985"/>
      <c r="S105" s="985"/>
      <c r="T105" s="985"/>
      <c r="U105" s="985"/>
      <c r="W105" s="982"/>
      <c r="X105" s="983"/>
      <c r="Y105" s="984"/>
      <c r="Z105" s="985"/>
      <c r="AA105" s="985"/>
      <c r="AB105" s="985"/>
      <c r="AC105" s="985"/>
      <c r="AD105" s="985"/>
      <c r="AE105" s="985"/>
      <c r="AF105" s="985"/>
      <c r="AH105" s="982"/>
      <c r="AI105" s="983"/>
      <c r="AJ105" s="984"/>
      <c r="AK105" s="985"/>
      <c r="AL105" s="985"/>
      <c r="AM105" s="985"/>
      <c r="AN105" s="985"/>
      <c r="AO105" s="985"/>
      <c r="AP105" s="985"/>
      <c r="AQ105" s="985"/>
    </row>
    <row r="106" spans="1:43" ht="15.75" customHeight="1">
      <c r="A106" s="982"/>
      <c r="B106" s="983"/>
      <c r="C106" s="984"/>
      <c r="D106" s="985"/>
      <c r="E106" s="985"/>
      <c r="F106" s="985"/>
      <c r="G106" s="985"/>
      <c r="H106" s="985"/>
      <c r="I106" s="985"/>
      <c r="J106" s="985"/>
      <c r="L106" s="982"/>
      <c r="M106" s="983"/>
      <c r="N106" s="984"/>
      <c r="O106" s="985"/>
      <c r="P106" s="985"/>
      <c r="Q106" s="985"/>
      <c r="R106" s="985"/>
      <c r="S106" s="985"/>
      <c r="T106" s="985"/>
      <c r="U106" s="985"/>
      <c r="W106" s="982"/>
      <c r="X106" s="983"/>
      <c r="Y106" s="984"/>
      <c r="Z106" s="985"/>
      <c r="AA106" s="985"/>
      <c r="AB106" s="985"/>
      <c r="AC106" s="985"/>
      <c r="AD106" s="985"/>
      <c r="AE106" s="985"/>
      <c r="AF106" s="985"/>
      <c r="AH106" s="982"/>
      <c r="AI106" s="983"/>
      <c r="AJ106" s="984"/>
      <c r="AK106" s="985"/>
      <c r="AL106" s="985"/>
      <c r="AM106" s="985"/>
      <c r="AN106" s="985"/>
      <c r="AO106" s="985"/>
      <c r="AP106" s="985"/>
      <c r="AQ106" s="985"/>
    </row>
    <row r="107" spans="1:43" ht="15.75" customHeight="1">
      <c r="A107" s="982"/>
      <c r="B107" s="983"/>
      <c r="C107" s="984"/>
      <c r="D107" s="985"/>
      <c r="E107" s="985"/>
      <c r="F107" s="985"/>
      <c r="G107" s="985"/>
      <c r="H107" s="985"/>
      <c r="I107" s="985"/>
      <c r="J107" s="985"/>
      <c r="L107" s="982"/>
      <c r="M107" s="983"/>
      <c r="N107" s="984"/>
      <c r="O107" s="985"/>
      <c r="P107" s="985"/>
      <c r="Q107" s="985"/>
      <c r="R107" s="985"/>
      <c r="S107" s="985"/>
      <c r="T107" s="985"/>
      <c r="U107" s="985"/>
      <c r="W107" s="982"/>
      <c r="X107" s="983"/>
      <c r="Y107" s="984"/>
      <c r="Z107" s="985"/>
      <c r="AA107" s="985"/>
      <c r="AB107" s="985"/>
      <c r="AC107" s="985"/>
      <c r="AD107" s="985"/>
      <c r="AE107" s="985"/>
      <c r="AF107" s="985"/>
      <c r="AH107" s="982"/>
      <c r="AI107" s="983"/>
      <c r="AJ107" s="984"/>
      <c r="AK107" s="985"/>
      <c r="AL107" s="985"/>
      <c r="AM107" s="985"/>
      <c r="AN107" s="985"/>
      <c r="AO107" s="985"/>
      <c r="AP107" s="985"/>
      <c r="AQ107" s="985"/>
    </row>
    <row r="108" spans="1:43" ht="15.75" customHeight="1">
      <c r="A108" s="982"/>
      <c r="B108" s="1001"/>
      <c r="C108" s="996"/>
      <c r="D108" s="985"/>
      <c r="E108" s="985"/>
      <c r="F108" s="985"/>
      <c r="G108" s="985"/>
      <c r="H108" s="985"/>
      <c r="I108" s="985"/>
      <c r="J108" s="985"/>
      <c r="L108" s="982"/>
      <c r="M108" s="1001"/>
      <c r="N108" s="996"/>
      <c r="O108" s="985"/>
      <c r="P108" s="985"/>
      <c r="Q108" s="985"/>
      <c r="R108" s="985"/>
      <c r="S108" s="985"/>
      <c r="T108" s="985"/>
      <c r="U108" s="985"/>
      <c r="W108" s="982"/>
      <c r="X108" s="1001"/>
      <c r="Y108" s="996"/>
      <c r="Z108" s="985"/>
      <c r="AA108" s="985"/>
      <c r="AB108" s="985"/>
      <c r="AC108" s="985"/>
      <c r="AD108" s="985"/>
      <c r="AE108" s="985"/>
      <c r="AF108" s="985"/>
      <c r="AH108" s="982"/>
      <c r="AI108" s="1001"/>
      <c r="AJ108" s="996"/>
      <c r="AK108" s="985"/>
      <c r="AL108" s="985"/>
      <c r="AM108" s="985"/>
      <c r="AN108" s="985"/>
      <c r="AO108" s="985"/>
      <c r="AP108" s="985"/>
      <c r="AQ108" s="985"/>
    </row>
    <row r="109" spans="1:43" ht="15.75" customHeight="1">
      <c r="A109" s="982"/>
      <c r="B109" s="1001"/>
      <c r="C109" s="996"/>
      <c r="D109" s="985"/>
      <c r="E109" s="985"/>
      <c r="F109" s="985"/>
      <c r="G109" s="985"/>
      <c r="H109" s="985"/>
      <c r="I109" s="985"/>
      <c r="J109" s="985"/>
      <c r="L109" s="982"/>
      <c r="M109" s="1001"/>
      <c r="N109" s="996"/>
      <c r="O109" s="985"/>
      <c r="P109" s="985"/>
      <c r="Q109" s="985"/>
      <c r="R109" s="985"/>
      <c r="S109" s="985"/>
      <c r="T109" s="985"/>
      <c r="U109" s="985"/>
      <c r="W109" s="982"/>
      <c r="X109" s="1001"/>
      <c r="Y109" s="996"/>
      <c r="Z109" s="985"/>
      <c r="AA109" s="985"/>
      <c r="AB109" s="985"/>
      <c r="AC109" s="985"/>
      <c r="AD109" s="985"/>
      <c r="AE109" s="985"/>
      <c r="AF109" s="985"/>
      <c r="AH109" s="982"/>
      <c r="AI109" s="1001"/>
      <c r="AJ109" s="996"/>
      <c r="AK109" s="985"/>
      <c r="AL109" s="985"/>
      <c r="AM109" s="985"/>
      <c r="AN109" s="985"/>
      <c r="AO109" s="985"/>
      <c r="AP109" s="985"/>
      <c r="AQ109" s="985"/>
    </row>
    <row r="110" spans="1:43" ht="15.75" customHeight="1">
      <c r="A110" s="982"/>
      <c r="B110" s="983"/>
      <c r="C110" s="984"/>
      <c r="D110" s="985"/>
      <c r="E110" s="985"/>
      <c r="F110" s="985"/>
      <c r="G110" s="985"/>
      <c r="H110" s="985"/>
      <c r="I110" s="985"/>
      <c r="J110" s="985"/>
      <c r="L110" s="982"/>
      <c r="M110" s="983"/>
      <c r="N110" s="984"/>
      <c r="O110" s="985"/>
      <c r="P110" s="985"/>
      <c r="Q110" s="985"/>
      <c r="R110" s="985"/>
      <c r="S110" s="985"/>
      <c r="T110" s="985"/>
      <c r="U110" s="985"/>
      <c r="W110" s="982"/>
      <c r="X110" s="983"/>
      <c r="Y110" s="984"/>
      <c r="Z110" s="985"/>
      <c r="AA110" s="985"/>
      <c r="AB110" s="985"/>
      <c r="AC110" s="985"/>
      <c r="AD110" s="985"/>
      <c r="AE110" s="985"/>
      <c r="AF110" s="985"/>
      <c r="AH110" s="982"/>
      <c r="AI110" s="983"/>
      <c r="AJ110" s="984"/>
      <c r="AK110" s="985"/>
      <c r="AL110" s="985"/>
      <c r="AM110" s="985"/>
      <c r="AN110" s="985"/>
      <c r="AO110" s="985"/>
      <c r="AP110" s="985"/>
      <c r="AQ110" s="985"/>
    </row>
    <row r="111" spans="1:43" ht="15.75" customHeight="1">
      <c r="A111" s="982"/>
      <c r="B111" s="983"/>
      <c r="C111" s="984"/>
      <c r="D111" s="985"/>
      <c r="E111" s="985"/>
      <c r="F111" s="985"/>
      <c r="G111" s="985"/>
      <c r="H111" s="985"/>
      <c r="I111" s="985"/>
      <c r="J111" s="985"/>
      <c r="L111" s="982"/>
      <c r="M111" s="983"/>
      <c r="N111" s="984"/>
      <c r="O111" s="985"/>
      <c r="P111" s="985"/>
      <c r="Q111" s="985"/>
      <c r="R111" s="985"/>
      <c r="S111" s="985"/>
      <c r="T111" s="985"/>
      <c r="U111" s="985"/>
      <c r="W111" s="982"/>
      <c r="X111" s="983"/>
      <c r="Y111" s="984"/>
      <c r="Z111" s="985"/>
      <c r="AA111" s="985"/>
      <c r="AB111" s="985"/>
      <c r="AC111" s="985"/>
      <c r="AD111" s="985"/>
      <c r="AE111" s="985"/>
      <c r="AF111" s="985"/>
      <c r="AH111" s="982"/>
      <c r="AI111" s="983"/>
      <c r="AJ111" s="984"/>
      <c r="AK111" s="985"/>
      <c r="AL111" s="985"/>
      <c r="AM111" s="985"/>
      <c r="AN111" s="985"/>
      <c r="AO111" s="985"/>
      <c r="AP111" s="985"/>
      <c r="AQ111" s="985"/>
    </row>
    <row r="112" spans="1:43" ht="15.75" customHeight="1">
      <c r="A112" s="982"/>
      <c r="B112" s="983"/>
      <c r="C112" s="984"/>
      <c r="D112" s="985"/>
      <c r="E112" s="985"/>
      <c r="F112" s="985"/>
      <c r="G112" s="985"/>
      <c r="H112" s="985"/>
      <c r="I112" s="985"/>
      <c r="J112" s="985"/>
      <c r="L112" s="982"/>
      <c r="M112" s="983"/>
      <c r="N112" s="984"/>
      <c r="O112" s="985"/>
      <c r="P112" s="985"/>
      <c r="Q112" s="985"/>
      <c r="R112" s="985"/>
      <c r="S112" s="985"/>
      <c r="T112" s="985"/>
      <c r="U112" s="985"/>
      <c r="W112" s="982"/>
      <c r="X112" s="983"/>
      <c r="Y112" s="984"/>
      <c r="Z112" s="985"/>
      <c r="AA112" s="985"/>
      <c r="AB112" s="985"/>
      <c r="AC112" s="985"/>
      <c r="AD112" s="985"/>
      <c r="AE112" s="985"/>
      <c r="AF112" s="985"/>
      <c r="AH112" s="982"/>
      <c r="AI112" s="983"/>
      <c r="AJ112" s="984"/>
      <c r="AK112" s="985"/>
      <c r="AL112" s="985"/>
      <c r="AM112" s="985"/>
      <c r="AN112" s="985"/>
      <c r="AO112" s="985"/>
      <c r="AP112" s="985"/>
      <c r="AQ112" s="985"/>
    </row>
    <row r="113" spans="1:43" ht="15.75" customHeight="1">
      <c r="A113" s="982"/>
      <c r="B113" s="983"/>
      <c r="C113" s="984"/>
      <c r="D113" s="985"/>
      <c r="E113" s="985"/>
      <c r="F113" s="985"/>
      <c r="G113" s="985"/>
      <c r="H113" s="985"/>
      <c r="I113" s="985"/>
      <c r="J113" s="985"/>
      <c r="L113" s="982"/>
      <c r="M113" s="983"/>
      <c r="N113" s="984"/>
      <c r="O113" s="985"/>
      <c r="P113" s="985"/>
      <c r="Q113" s="985"/>
      <c r="R113" s="985"/>
      <c r="S113" s="985"/>
      <c r="T113" s="985"/>
      <c r="U113" s="985"/>
      <c r="W113" s="982"/>
      <c r="X113" s="983"/>
      <c r="Y113" s="984"/>
      <c r="Z113" s="985"/>
      <c r="AA113" s="985"/>
      <c r="AB113" s="985"/>
      <c r="AC113" s="985"/>
      <c r="AD113" s="985"/>
      <c r="AE113" s="985"/>
      <c r="AF113" s="985"/>
      <c r="AH113" s="982"/>
      <c r="AI113" s="983"/>
      <c r="AJ113" s="984"/>
      <c r="AK113" s="985"/>
      <c r="AL113" s="985"/>
      <c r="AM113" s="985"/>
      <c r="AN113" s="985"/>
      <c r="AO113" s="985"/>
      <c r="AP113" s="985"/>
      <c r="AQ113" s="985"/>
    </row>
    <row r="114" spans="1:43" ht="15" customHeight="1">
      <c r="A114" s="804"/>
      <c r="B114" s="991"/>
      <c r="C114" s="929"/>
      <c r="D114" s="992"/>
      <c r="E114" s="992"/>
      <c r="F114" s="992"/>
      <c r="G114" s="992"/>
      <c r="H114" s="992"/>
      <c r="I114" s="992"/>
      <c r="J114" s="992"/>
      <c r="L114" s="804"/>
      <c r="M114" s="991"/>
      <c r="N114" s="929"/>
      <c r="O114" s="992"/>
      <c r="P114" s="992"/>
      <c r="Q114" s="992"/>
      <c r="R114" s="992"/>
      <c r="S114" s="992"/>
      <c r="T114" s="992"/>
      <c r="U114" s="992"/>
      <c r="W114" s="804"/>
      <c r="X114" s="991"/>
      <c r="Y114" s="929"/>
      <c r="Z114" s="992"/>
      <c r="AA114" s="992"/>
      <c r="AB114" s="992"/>
      <c r="AC114" s="992"/>
      <c r="AD114" s="992"/>
      <c r="AE114" s="992"/>
      <c r="AF114" s="992"/>
      <c r="AH114" s="804"/>
      <c r="AI114" s="991"/>
      <c r="AJ114" s="929"/>
      <c r="AK114" s="992"/>
      <c r="AL114" s="992"/>
      <c r="AM114" s="992"/>
      <c r="AN114" s="992"/>
      <c r="AO114" s="992"/>
      <c r="AP114" s="992"/>
      <c r="AQ114" s="992"/>
    </row>
    <row r="115" spans="1:43" ht="15.75" customHeight="1">
      <c r="A115" s="804"/>
      <c r="B115" s="1676"/>
      <c r="C115" s="929"/>
      <c r="D115" s="992"/>
      <c r="E115" s="998"/>
      <c r="F115" s="992"/>
      <c r="G115" s="1676"/>
      <c r="H115" s="1676"/>
      <c r="I115" s="992"/>
      <c r="J115" s="998"/>
      <c r="L115" s="804"/>
      <c r="M115" s="1676"/>
      <c r="N115" s="929"/>
      <c r="O115" s="992"/>
      <c r="P115" s="998"/>
      <c r="Q115" s="992"/>
      <c r="R115" s="1676"/>
      <c r="S115" s="1676"/>
      <c r="T115" s="992"/>
      <c r="U115" s="998"/>
      <c r="W115" s="804"/>
      <c r="X115" s="1676"/>
      <c r="Y115" s="929"/>
      <c r="Z115" s="992"/>
      <c r="AA115" s="998"/>
      <c r="AB115" s="992"/>
      <c r="AC115" s="1676"/>
      <c r="AD115" s="1676"/>
      <c r="AE115" s="992"/>
      <c r="AF115" s="998"/>
      <c r="AH115" s="804"/>
      <c r="AI115" s="1676"/>
      <c r="AJ115" s="929"/>
      <c r="AK115" s="992"/>
      <c r="AL115" s="998"/>
      <c r="AM115" s="992"/>
      <c r="AN115" s="1676"/>
      <c r="AO115" s="1676"/>
      <c r="AP115" s="992"/>
      <c r="AQ115" s="998"/>
    </row>
    <row r="116" spans="1:43" ht="15.75" customHeight="1">
      <c r="A116" s="804"/>
      <c r="B116" s="1676"/>
      <c r="C116" s="929"/>
      <c r="D116" s="992"/>
      <c r="E116" s="998"/>
      <c r="F116" s="992"/>
      <c r="G116" s="1676"/>
      <c r="H116" s="1676"/>
      <c r="I116" s="992"/>
      <c r="J116" s="992"/>
      <c r="L116" s="804"/>
      <c r="M116" s="1676"/>
      <c r="N116" s="929"/>
      <c r="O116" s="992"/>
      <c r="P116" s="998"/>
      <c r="Q116" s="992"/>
      <c r="R116" s="1676"/>
      <c r="S116" s="1676"/>
      <c r="T116" s="992"/>
      <c r="U116" s="992"/>
      <c r="W116" s="804"/>
      <c r="X116" s="1676"/>
      <c r="Y116" s="929"/>
      <c r="Z116" s="992"/>
      <c r="AA116" s="998"/>
      <c r="AB116" s="992"/>
      <c r="AC116" s="1676"/>
      <c r="AD116" s="1676"/>
      <c r="AE116" s="992"/>
      <c r="AF116" s="992"/>
      <c r="AH116" s="804"/>
      <c r="AI116" s="1676"/>
      <c r="AJ116" s="929"/>
      <c r="AK116" s="992"/>
      <c r="AL116" s="998"/>
      <c r="AM116" s="992"/>
      <c r="AN116" s="1676"/>
      <c r="AO116" s="1676"/>
      <c r="AP116" s="992"/>
      <c r="AQ116" s="992"/>
    </row>
    <row r="117" spans="1:43" ht="12.75">
      <c r="A117" s="804"/>
      <c r="B117" s="991"/>
      <c r="C117" s="929"/>
      <c r="D117" s="992"/>
      <c r="E117" s="998"/>
      <c r="F117" s="992"/>
      <c r="G117" s="992"/>
      <c r="H117" s="992"/>
      <c r="I117" s="992"/>
      <c r="J117" s="992"/>
      <c r="L117" s="804"/>
      <c r="M117" s="991"/>
      <c r="N117" s="929"/>
      <c r="O117" s="992"/>
      <c r="P117" s="998"/>
      <c r="Q117" s="992"/>
      <c r="R117" s="992"/>
      <c r="S117" s="992"/>
      <c r="T117" s="992"/>
      <c r="U117" s="992"/>
      <c r="W117" s="804"/>
      <c r="X117" s="991"/>
      <c r="Y117" s="929"/>
      <c r="Z117" s="992"/>
      <c r="AA117" s="998"/>
      <c r="AB117" s="992"/>
      <c r="AC117" s="992"/>
      <c r="AD117" s="992"/>
      <c r="AE117" s="992"/>
      <c r="AF117" s="992"/>
      <c r="AH117" s="804"/>
      <c r="AI117" s="991"/>
      <c r="AJ117" s="929"/>
      <c r="AK117" s="992"/>
      <c r="AL117" s="998"/>
      <c r="AM117" s="992"/>
      <c r="AN117" s="992"/>
      <c r="AO117" s="992"/>
      <c r="AP117" s="992"/>
      <c r="AQ117" s="992"/>
    </row>
    <row r="118" spans="1:43" ht="12.75">
      <c r="A118" s="804"/>
      <c r="B118" s="1676"/>
      <c r="C118" s="929"/>
      <c r="D118" s="992"/>
      <c r="E118" s="998"/>
      <c r="F118" s="992"/>
      <c r="G118" s="1677"/>
      <c r="H118" s="1677"/>
      <c r="I118" s="992"/>
      <c r="J118" s="998"/>
      <c r="L118" s="804"/>
      <c r="M118" s="1676"/>
      <c r="N118" s="929"/>
      <c r="O118" s="992"/>
      <c r="P118" s="998"/>
      <c r="Q118" s="992"/>
      <c r="R118" s="1677"/>
      <c r="S118" s="1677"/>
      <c r="T118" s="992"/>
      <c r="U118" s="998"/>
      <c r="W118" s="804"/>
      <c r="X118" s="1676"/>
      <c r="Y118" s="929"/>
      <c r="Z118" s="992"/>
      <c r="AA118" s="998"/>
      <c r="AB118" s="992"/>
      <c r="AC118" s="1677"/>
      <c r="AD118" s="1677"/>
      <c r="AE118" s="992"/>
      <c r="AF118" s="998"/>
      <c r="AH118" s="804"/>
      <c r="AI118" s="1676"/>
      <c r="AJ118" s="929"/>
      <c r="AK118" s="992"/>
      <c r="AL118" s="998"/>
      <c r="AM118" s="992"/>
      <c r="AN118" s="1677"/>
      <c r="AO118" s="1677"/>
      <c r="AP118" s="992"/>
      <c r="AQ118" s="998"/>
    </row>
    <row r="119" spans="1:43" ht="15" customHeight="1">
      <c r="A119" s="804"/>
      <c r="B119" s="1676"/>
      <c r="C119" s="929"/>
      <c r="D119" s="929"/>
      <c r="E119" s="998"/>
      <c r="F119" s="998"/>
      <c r="G119" s="1677"/>
      <c r="H119" s="1677"/>
      <c r="I119" s="992"/>
      <c r="J119" s="992"/>
      <c r="L119" s="804"/>
      <c r="M119" s="1676"/>
      <c r="N119" s="929"/>
      <c r="O119" s="929"/>
      <c r="P119" s="998"/>
      <c r="Q119" s="998"/>
      <c r="R119" s="1677"/>
      <c r="S119" s="1677"/>
      <c r="T119" s="992"/>
      <c r="U119" s="992"/>
      <c r="W119" s="804"/>
      <c r="X119" s="1676"/>
      <c r="Y119" s="929"/>
      <c r="Z119" s="929"/>
      <c r="AA119" s="998"/>
      <c r="AB119" s="998"/>
      <c r="AC119" s="1677"/>
      <c r="AD119" s="1677"/>
      <c r="AE119" s="992"/>
      <c r="AF119" s="992"/>
      <c r="AH119" s="804"/>
      <c r="AI119" s="1676"/>
      <c r="AJ119" s="929"/>
      <c r="AK119" s="929"/>
      <c r="AL119" s="998"/>
      <c r="AM119" s="998"/>
      <c r="AN119" s="1677"/>
      <c r="AO119" s="1677"/>
      <c r="AP119" s="992"/>
      <c r="AQ119" s="992"/>
    </row>
    <row r="120" spans="1:43" ht="15.75" customHeight="1">
      <c r="A120" s="804"/>
      <c r="B120" s="991"/>
      <c r="C120" s="929"/>
      <c r="D120" s="929"/>
      <c r="E120" s="999"/>
      <c r="F120" s="999"/>
      <c r="G120" s="999"/>
      <c r="H120" s="1000"/>
      <c r="I120" s="999"/>
      <c r="J120" s="992"/>
      <c r="L120" s="804"/>
      <c r="M120" s="991"/>
      <c r="N120" s="929"/>
      <c r="O120" s="929"/>
      <c r="P120" s="999"/>
      <c r="Q120" s="999"/>
      <c r="R120" s="999"/>
      <c r="S120" s="1000"/>
      <c r="T120" s="999"/>
      <c r="U120" s="992"/>
      <c r="W120" s="804"/>
      <c r="X120" s="991"/>
      <c r="Y120" s="929"/>
      <c r="Z120" s="929"/>
      <c r="AA120" s="999"/>
      <c r="AB120" s="999"/>
      <c r="AC120" s="999"/>
      <c r="AD120" s="1000"/>
      <c r="AE120" s="999"/>
      <c r="AF120" s="992"/>
      <c r="AH120" s="804"/>
      <c r="AI120" s="991"/>
      <c r="AJ120" s="929"/>
      <c r="AK120" s="929"/>
      <c r="AL120" s="999"/>
      <c r="AM120" s="999"/>
      <c r="AN120" s="999"/>
      <c r="AO120" s="1000"/>
      <c r="AP120" s="999"/>
      <c r="AQ120" s="992"/>
    </row>
    <row r="121" spans="1:43" ht="15" customHeight="1">
      <c r="A121" s="804"/>
      <c r="B121" s="991"/>
      <c r="C121" s="929"/>
      <c r="D121" s="929"/>
      <c r="E121" s="999"/>
      <c r="F121" s="999"/>
      <c r="G121" s="999"/>
      <c r="H121" s="1000"/>
      <c r="I121" s="999"/>
      <c r="J121" s="992"/>
      <c r="L121" s="804"/>
      <c r="M121" s="991"/>
      <c r="N121" s="929"/>
      <c r="O121" s="929"/>
      <c r="P121" s="999"/>
      <c r="Q121" s="999"/>
      <c r="R121" s="999"/>
      <c r="S121" s="1000"/>
      <c r="T121" s="999"/>
      <c r="U121" s="992"/>
      <c r="W121" s="804"/>
      <c r="X121" s="991"/>
      <c r="Y121" s="929"/>
      <c r="Z121" s="929"/>
      <c r="AA121" s="999"/>
      <c r="AB121" s="999"/>
      <c r="AC121" s="999"/>
      <c r="AD121" s="1000"/>
      <c r="AE121" s="999"/>
      <c r="AF121" s="992"/>
      <c r="AH121" s="804"/>
      <c r="AI121" s="991"/>
      <c r="AJ121" s="929"/>
      <c r="AK121" s="929"/>
      <c r="AL121" s="999"/>
      <c r="AM121" s="999"/>
      <c r="AN121" s="999"/>
      <c r="AO121" s="1000"/>
      <c r="AP121" s="999"/>
      <c r="AQ121" s="992"/>
    </row>
    <row r="122" spans="1:43" ht="15" customHeight="1">
      <c r="A122" s="804"/>
      <c r="B122" s="991"/>
      <c r="C122" s="929"/>
      <c r="D122" s="929"/>
      <c r="E122" s="929"/>
      <c r="F122" s="929"/>
      <c r="G122" s="929"/>
      <c r="H122" s="929"/>
      <c r="I122" s="929"/>
      <c r="J122" s="929"/>
      <c r="L122" s="804"/>
      <c r="M122" s="991"/>
      <c r="N122" s="929"/>
      <c r="O122" s="929"/>
      <c r="P122" s="929"/>
      <c r="Q122" s="929"/>
      <c r="R122" s="929"/>
      <c r="S122" s="929"/>
      <c r="T122" s="929"/>
      <c r="U122" s="929"/>
      <c r="W122" s="804"/>
      <c r="X122" s="991"/>
      <c r="Y122" s="929"/>
      <c r="Z122" s="929"/>
      <c r="AA122" s="929"/>
      <c r="AB122" s="929"/>
      <c r="AC122" s="929"/>
      <c r="AD122" s="929"/>
      <c r="AE122" s="929"/>
      <c r="AF122" s="929"/>
      <c r="AH122" s="804"/>
      <c r="AI122" s="991"/>
      <c r="AJ122" s="929"/>
      <c r="AK122" s="929"/>
      <c r="AL122" s="929"/>
      <c r="AM122" s="929"/>
      <c r="AN122" s="929"/>
      <c r="AO122" s="929"/>
      <c r="AP122" s="929"/>
      <c r="AQ122" s="929"/>
    </row>
    <row r="123" spans="1:43" ht="15" customHeight="1">
      <c r="A123" s="982"/>
      <c r="B123" s="1002"/>
      <c r="C123" s="996"/>
      <c r="D123" s="996"/>
      <c r="E123" s="996"/>
      <c r="F123" s="996"/>
      <c r="G123" s="996"/>
      <c r="H123" s="996"/>
      <c r="I123" s="996"/>
      <c r="J123" s="996"/>
      <c r="L123" s="982"/>
      <c r="M123" s="1002"/>
      <c r="N123" s="996"/>
      <c r="O123" s="996"/>
      <c r="P123" s="996"/>
      <c r="Q123" s="996"/>
      <c r="R123" s="996"/>
      <c r="S123" s="996"/>
      <c r="T123" s="996"/>
      <c r="U123" s="996"/>
      <c r="W123" s="982"/>
      <c r="X123" s="1002"/>
      <c r="Y123" s="996"/>
      <c r="Z123" s="996"/>
      <c r="AA123" s="996"/>
      <c r="AB123" s="996"/>
      <c r="AC123" s="996"/>
      <c r="AD123" s="996"/>
      <c r="AE123" s="996"/>
      <c r="AF123" s="996"/>
      <c r="AH123" s="982"/>
      <c r="AI123" s="1002"/>
      <c r="AJ123" s="996"/>
      <c r="AK123" s="996"/>
      <c r="AL123" s="996"/>
      <c r="AM123" s="996"/>
      <c r="AN123" s="996"/>
      <c r="AO123" s="996"/>
      <c r="AP123" s="996"/>
      <c r="AQ123" s="996"/>
    </row>
    <row r="124" spans="1:43" ht="15" customHeight="1">
      <c r="A124" s="982"/>
      <c r="B124" s="1002"/>
      <c r="C124" s="996"/>
      <c r="D124" s="996"/>
      <c r="E124" s="996"/>
      <c r="F124" s="996"/>
      <c r="G124" s="996"/>
      <c r="H124" s="996"/>
      <c r="I124" s="996"/>
      <c r="J124" s="996"/>
      <c r="L124" s="982"/>
      <c r="M124" s="1002"/>
      <c r="N124" s="996"/>
      <c r="O124" s="996"/>
      <c r="P124" s="996"/>
      <c r="Q124" s="996"/>
      <c r="R124" s="996"/>
      <c r="S124" s="996"/>
      <c r="T124" s="996"/>
      <c r="U124" s="996"/>
      <c r="W124" s="982"/>
      <c r="X124" s="1002"/>
      <c r="Y124" s="996"/>
      <c r="Z124" s="996"/>
      <c r="AA124" s="996"/>
      <c r="AB124" s="996"/>
      <c r="AC124" s="996"/>
      <c r="AD124" s="996"/>
      <c r="AE124" s="996"/>
      <c r="AF124" s="996"/>
      <c r="AH124" s="982"/>
      <c r="AI124" s="1002"/>
      <c r="AJ124" s="996"/>
      <c r="AK124" s="996"/>
      <c r="AL124" s="996"/>
      <c r="AM124" s="996"/>
      <c r="AN124" s="996"/>
      <c r="AO124" s="996"/>
      <c r="AP124" s="996"/>
      <c r="AQ124" s="996"/>
    </row>
    <row r="125" spans="1:43" ht="15" customHeight="1">
      <c r="A125" s="982"/>
      <c r="B125" s="1002"/>
      <c r="C125" s="996"/>
      <c r="D125" s="996"/>
      <c r="E125" s="996"/>
      <c r="F125" s="996"/>
      <c r="G125" s="996"/>
      <c r="H125" s="996"/>
      <c r="I125" s="996"/>
      <c r="J125" s="996"/>
      <c r="L125" s="982"/>
      <c r="M125" s="1002"/>
      <c r="N125" s="996"/>
      <c r="O125" s="996"/>
      <c r="P125" s="996"/>
      <c r="Q125" s="996"/>
      <c r="R125" s="996"/>
      <c r="S125" s="996"/>
      <c r="T125" s="996"/>
      <c r="U125" s="996"/>
      <c r="W125" s="982"/>
      <c r="X125" s="1002"/>
      <c r="Y125" s="996"/>
      <c r="Z125" s="996"/>
      <c r="AA125" s="996"/>
      <c r="AB125" s="996"/>
      <c r="AC125" s="996"/>
      <c r="AD125" s="996"/>
      <c r="AE125" s="996"/>
      <c r="AF125" s="996"/>
      <c r="AH125" s="982"/>
      <c r="AI125" s="1002"/>
      <c r="AJ125" s="996"/>
      <c r="AK125" s="996"/>
      <c r="AL125" s="996"/>
      <c r="AM125" s="996"/>
      <c r="AN125" s="996"/>
      <c r="AO125" s="996"/>
      <c r="AP125" s="996"/>
      <c r="AQ125" s="996"/>
    </row>
    <row r="126" spans="1:43" ht="18.75" customHeight="1">
      <c r="A126" s="982"/>
      <c r="B126" s="1002"/>
      <c r="C126" s="996"/>
      <c r="D126" s="996"/>
      <c r="E126" s="996"/>
      <c r="F126" s="996"/>
      <c r="G126" s="996"/>
      <c r="H126" s="996"/>
      <c r="I126" s="996"/>
      <c r="J126" s="996"/>
      <c r="L126" s="982"/>
      <c r="M126" s="1002"/>
      <c r="N126" s="996"/>
      <c r="O126" s="996"/>
      <c r="P126" s="996"/>
      <c r="Q126" s="996"/>
      <c r="R126" s="996"/>
      <c r="S126" s="996"/>
      <c r="T126" s="996"/>
      <c r="U126" s="996"/>
      <c r="W126" s="982"/>
      <c r="X126" s="1002"/>
      <c r="Y126" s="996"/>
      <c r="Z126" s="996"/>
      <c r="AA126" s="996"/>
      <c r="AB126" s="996"/>
      <c r="AC126" s="996"/>
      <c r="AD126" s="996"/>
      <c r="AE126" s="996"/>
      <c r="AF126" s="996"/>
      <c r="AH126" s="982"/>
      <c r="AI126" s="1002"/>
      <c r="AJ126" s="996"/>
      <c r="AK126" s="996"/>
      <c r="AL126" s="996"/>
      <c r="AM126" s="996"/>
      <c r="AN126" s="996"/>
      <c r="AO126" s="996"/>
      <c r="AP126" s="996"/>
      <c r="AQ126" s="996"/>
    </row>
    <row r="127" spans="1:43" ht="18" customHeight="1">
      <c r="A127" s="982"/>
      <c r="B127" s="1002"/>
      <c r="C127" s="996"/>
      <c r="D127" s="996"/>
      <c r="E127" s="996"/>
      <c r="F127" s="996"/>
      <c r="G127" s="996"/>
      <c r="H127" s="996"/>
      <c r="I127" s="996"/>
      <c r="J127" s="996"/>
      <c r="L127" s="982"/>
      <c r="M127" s="1002"/>
      <c r="N127" s="996"/>
      <c r="O127" s="996"/>
      <c r="P127" s="996"/>
      <c r="Q127" s="996"/>
      <c r="R127" s="996"/>
      <c r="S127" s="996"/>
      <c r="T127" s="996"/>
      <c r="U127" s="996"/>
      <c r="W127" s="982"/>
      <c r="X127" s="1002"/>
      <c r="Y127" s="996"/>
      <c r="Z127" s="996"/>
      <c r="AA127" s="996"/>
      <c r="AB127" s="996"/>
      <c r="AC127" s="996"/>
      <c r="AD127" s="996"/>
      <c r="AE127" s="996"/>
      <c r="AF127" s="996"/>
      <c r="AH127" s="982"/>
      <c r="AI127" s="1002"/>
      <c r="AJ127" s="996"/>
      <c r="AK127" s="996"/>
      <c r="AL127" s="996"/>
      <c r="AM127" s="996"/>
      <c r="AN127" s="996"/>
      <c r="AO127" s="996"/>
      <c r="AP127" s="996"/>
      <c r="AQ127" s="996"/>
    </row>
    <row r="128" spans="1:43" ht="15" customHeight="1">
      <c r="A128" s="982"/>
      <c r="B128" s="1003"/>
      <c r="C128" s="996"/>
      <c r="D128" s="996"/>
      <c r="E128" s="996"/>
      <c r="F128" s="996"/>
      <c r="G128" s="996"/>
      <c r="H128" s="996"/>
      <c r="I128" s="996"/>
      <c r="J128" s="996"/>
      <c r="L128" s="982"/>
      <c r="M128" s="1003"/>
      <c r="N128" s="996"/>
      <c r="O128" s="996"/>
      <c r="P128" s="996"/>
      <c r="Q128" s="996"/>
      <c r="R128" s="996"/>
      <c r="S128" s="996"/>
      <c r="T128" s="996"/>
      <c r="U128" s="996"/>
      <c r="W128" s="982"/>
      <c r="X128" s="1003"/>
      <c r="Y128" s="996"/>
      <c r="Z128" s="996"/>
      <c r="AA128" s="996"/>
      <c r="AB128" s="996"/>
      <c r="AC128" s="996"/>
      <c r="AD128" s="996"/>
      <c r="AE128" s="996"/>
      <c r="AF128" s="996"/>
      <c r="AH128" s="982"/>
      <c r="AI128" s="1003"/>
      <c r="AJ128" s="996"/>
      <c r="AK128" s="996"/>
      <c r="AL128" s="996"/>
      <c r="AM128" s="996"/>
      <c r="AN128" s="996"/>
      <c r="AO128" s="996"/>
      <c r="AP128" s="996"/>
      <c r="AQ128" s="996"/>
    </row>
    <row r="129" spans="1:43" ht="15" customHeight="1">
      <c r="A129" s="982"/>
      <c r="B129" s="1003"/>
      <c r="C129" s="996"/>
      <c r="D129" s="996"/>
      <c r="E129" s="996"/>
      <c r="F129" s="996"/>
      <c r="G129" s="996"/>
      <c r="H129" s="996"/>
      <c r="I129" s="996"/>
      <c r="J129" s="996"/>
      <c r="L129" s="982"/>
      <c r="M129" s="1003"/>
      <c r="N129" s="996"/>
      <c r="O129" s="996"/>
      <c r="P129" s="996"/>
      <c r="Q129" s="996"/>
      <c r="R129" s="996"/>
      <c r="S129" s="996"/>
      <c r="T129" s="996"/>
      <c r="U129" s="996"/>
      <c r="W129" s="982"/>
      <c r="X129" s="1003"/>
      <c r="Y129" s="996"/>
      <c r="Z129" s="996"/>
      <c r="AA129" s="996"/>
      <c r="AB129" s="996"/>
      <c r="AC129" s="996"/>
      <c r="AD129" s="996"/>
      <c r="AE129" s="996"/>
      <c r="AF129" s="996"/>
      <c r="AH129" s="982"/>
      <c r="AI129" s="1003"/>
      <c r="AJ129" s="996"/>
      <c r="AK129" s="996"/>
      <c r="AL129" s="996"/>
      <c r="AM129" s="996"/>
      <c r="AN129" s="996"/>
      <c r="AO129" s="996"/>
      <c r="AP129" s="996"/>
      <c r="AQ129" s="996"/>
    </row>
    <row r="130" spans="1:43" ht="15" customHeight="1">
      <c r="A130" s="982"/>
      <c r="B130" s="1002"/>
      <c r="C130" s="996"/>
      <c r="D130" s="996"/>
      <c r="E130" s="996"/>
      <c r="F130" s="996"/>
      <c r="G130" s="996"/>
      <c r="H130" s="996"/>
      <c r="I130" s="996"/>
      <c r="J130" s="996"/>
      <c r="L130" s="982"/>
      <c r="M130" s="1002"/>
      <c r="N130" s="996"/>
      <c r="O130" s="996"/>
      <c r="P130" s="996"/>
      <c r="Q130" s="996"/>
      <c r="R130" s="996"/>
      <c r="S130" s="996"/>
      <c r="T130" s="996"/>
      <c r="U130" s="996"/>
      <c r="W130" s="982"/>
      <c r="X130" s="1002"/>
      <c r="Y130" s="996"/>
      <c r="Z130" s="996"/>
      <c r="AA130" s="996"/>
      <c r="AB130" s="996"/>
      <c r="AC130" s="996"/>
      <c r="AD130" s="996"/>
      <c r="AE130" s="996"/>
      <c r="AF130" s="996"/>
      <c r="AH130" s="982"/>
      <c r="AI130" s="1002"/>
      <c r="AJ130" s="996"/>
      <c r="AK130" s="996"/>
      <c r="AL130" s="996"/>
      <c r="AM130" s="996"/>
      <c r="AN130" s="996"/>
      <c r="AO130" s="996"/>
      <c r="AP130" s="996"/>
      <c r="AQ130" s="996"/>
    </row>
    <row r="131" spans="1:43" ht="15" customHeight="1">
      <c r="A131" s="982"/>
      <c r="B131" s="1002"/>
      <c r="C131" s="996"/>
      <c r="D131" s="996"/>
      <c r="E131" s="996"/>
      <c r="F131" s="996"/>
      <c r="G131" s="996"/>
      <c r="H131" s="996"/>
      <c r="I131" s="996"/>
      <c r="J131" s="996"/>
      <c r="L131" s="982"/>
      <c r="M131" s="1002"/>
      <c r="N131" s="996"/>
      <c r="O131" s="996"/>
      <c r="P131" s="996"/>
      <c r="Q131" s="996"/>
      <c r="R131" s="996"/>
      <c r="S131" s="996"/>
      <c r="T131" s="996"/>
      <c r="U131" s="996"/>
      <c r="W131" s="982"/>
      <c r="X131" s="1002"/>
      <c r="Y131" s="996"/>
      <c r="Z131" s="996"/>
      <c r="AA131" s="996"/>
      <c r="AB131" s="996"/>
      <c r="AC131" s="996"/>
      <c r="AD131" s="996"/>
      <c r="AE131" s="996"/>
      <c r="AF131" s="996"/>
      <c r="AH131" s="982"/>
      <c r="AI131" s="1002"/>
      <c r="AJ131" s="996"/>
      <c r="AK131" s="996"/>
      <c r="AL131" s="996"/>
      <c r="AM131" s="996"/>
      <c r="AN131" s="996"/>
      <c r="AO131" s="996"/>
      <c r="AP131" s="996"/>
      <c r="AQ131" s="996"/>
    </row>
    <row r="132" spans="1:43" ht="15" customHeight="1">
      <c r="A132" s="982"/>
      <c r="B132" s="1002"/>
      <c r="C132" s="996"/>
      <c r="D132" s="996"/>
      <c r="E132" s="996"/>
      <c r="F132" s="996"/>
      <c r="G132" s="996"/>
      <c r="H132" s="996"/>
      <c r="I132" s="996"/>
      <c r="J132" s="996"/>
      <c r="L132" s="982"/>
      <c r="M132" s="1002"/>
      <c r="N132" s="996"/>
      <c r="O132" s="996"/>
      <c r="P132" s="996"/>
      <c r="Q132" s="996"/>
      <c r="R132" s="996"/>
      <c r="S132" s="996"/>
      <c r="T132" s="996"/>
      <c r="U132" s="996"/>
      <c r="W132" s="982"/>
      <c r="X132" s="1002"/>
      <c r="Y132" s="996"/>
      <c r="Z132" s="996"/>
      <c r="AA132" s="996"/>
      <c r="AB132" s="996"/>
      <c r="AC132" s="996"/>
      <c r="AD132" s="996"/>
      <c r="AE132" s="996"/>
      <c r="AF132" s="996"/>
      <c r="AH132" s="982"/>
      <c r="AI132" s="1002"/>
      <c r="AJ132" s="996"/>
      <c r="AK132" s="996"/>
      <c r="AL132" s="996"/>
      <c r="AM132" s="996"/>
      <c r="AN132" s="996"/>
      <c r="AO132" s="996"/>
      <c r="AP132" s="996"/>
      <c r="AQ132" s="996"/>
    </row>
    <row r="133" spans="1:43" ht="15" customHeight="1">
      <c r="A133" s="982"/>
      <c r="B133" s="1002"/>
      <c r="C133" s="996"/>
      <c r="D133" s="996"/>
      <c r="E133" s="996"/>
      <c r="F133" s="996"/>
      <c r="G133" s="996"/>
      <c r="H133" s="996"/>
      <c r="I133" s="996"/>
      <c r="J133" s="996"/>
      <c r="L133" s="982"/>
      <c r="M133" s="1002"/>
      <c r="N133" s="996"/>
      <c r="O133" s="996"/>
      <c r="P133" s="996"/>
      <c r="Q133" s="996"/>
      <c r="R133" s="996"/>
      <c r="S133" s="996"/>
      <c r="T133" s="996"/>
      <c r="U133" s="996"/>
      <c r="W133" s="982"/>
      <c r="X133" s="1002"/>
      <c r="Y133" s="996"/>
      <c r="Z133" s="996"/>
      <c r="AA133" s="996"/>
      <c r="AB133" s="996"/>
      <c r="AC133" s="996"/>
      <c r="AD133" s="996"/>
      <c r="AE133" s="996"/>
      <c r="AF133" s="996"/>
      <c r="AH133" s="982"/>
      <c r="AI133" s="1002"/>
      <c r="AJ133" s="996"/>
      <c r="AK133" s="996"/>
      <c r="AL133" s="996"/>
      <c r="AM133" s="996"/>
      <c r="AN133" s="996"/>
      <c r="AO133" s="996"/>
      <c r="AP133" s="996"/>
      <c r="AQ133" s="996"/>
    </row>
    <row r="134" spans="1:43" ht="15" customHeight="1">
      <c r="A134" s="987"/>
      <c r="B134" s="987"/>
      <c r="C134" s="987"/>
      <c r="D134" s="987"/>
      <c r="E134" s="987"/>
      <c r="F134" s="987"/>
      <c r="G134" s="987"/>
      <c r="H134" s="987"/>
      <c r="I134" s="987"/>
      <c r="J134" s="987"/>
      <c r="L134" s="987"/>
      <c r="M134" s="987"/>
      <c r="N134" s="987"/>
      <c r="O134" s="987"/>
      <c r="P134" s="987"/>
      <c r="Q134" s="987"/>
      <c r="R134" s="987"/>
      <c r="S134" s="987"/>
      <c r="T134" s="987"/>
      <c r="U134" s="987"/>
      <c r="W134" s="987"/>
      <c r="X134" s="987"/>
      <c r="Y134" s="987"/>
      <c r="Z134" s="987"/>
      <c r="AA134" s="987"/>
      <c r="AB134" s="987"/>
      <c r="AC134" s="987"/>
      <c r="AD134" s="987"/>
      <c r="AE134" s="987"/>
      <c r="AF134" s="987"/>
      <c r="AH134" s="987"/>
      <c r="AI134" s="987"/>
      <c r="AJ134" s="987"/>
      <c r="AK134" s="987"/>
      <c r="AL134" s="987"/>
      <c r="AM134" s="987"/>
      <c r="AN134" s="987"/>
      <c r="AO134" s="987"/>
      <c r="AP134" s="987"/>
      <c r="AQ134" s="987"/>
    </row>
    <row r="135" spans="1:43" ht="15" customHeight="1">
      <c r="A135" s="988"/>
      <c r="B135" s="990"/>
      <c r="C135" s="990"/>
      <c r="D135" s="990"/>
      <c r="E135" s="990"/>
      <c r="F135" s="990"/>
      <c r="G135" s="990"/>
      <c r="H135" s="990"/>
      <c r="I135" s="990"/>
      <c r="J135" s="990"/>
      <c r="L135" s="988"/>
      <c r="M135" s="990"/>
      <c r="N135" s="990"/>
      <c r="O135" s="990"/>
      <c r="P135" s="990"/>
      <c r="Q135" s="990"/>
      <c r="R135" s="990"/>
      <c r="S135" s="990"/>
      <c r="T135" s="990"/>
      <c r="U135" s="990"/>
      <c r="W135" s="988"/>
      <c r="X135" s="990"/>
      <c r="Y135" s="990"/>
      <c r="Z135" s="990"/>
      <c r="AA135" s="990"/>
      <c r="AB135" s="990"/>
      <c r="AC135" s="990"/>
      <c r="AD135" s="990"/>
      <c r="AE135" s="990"/>
      <c r="AF135" s="990"/>
      <c r="AH135" s="988"/>
      <c r="AI135" s="990"/>
      <c r="AJ135" s="990"/>
      <c r="AK135" s="990"/>
      <c r="AL135" s="990"/>
      <c r="AM135" s="990"/>
      <c r="AN135" s="990"/>
      <c r="AO135" s="990"/>
      <c r="AP135" s="990"/>
      <c r="AQ135" s="990"/>
    </row>
    <row r="136" spans="1:43" ht="15" customHeight="1">
      <c r="A136" s="804"/>
      <c r="B136" s="991"/>
      <c r="C136" s="929"/>
      <c r="D136" s="992"/>
      <c r="E136" s="992"/>
      <c r="F136" s="992"/>
      <c r="G136" s="992"/>
      <c r="H136" s="992"/>
      <c r="I136" s="992"/>
      <c r="J136" s="992"/>
      <c r="L136" s="804"/>
      <c r="M136" s="991"/>
      <c r="N136" s="929"/>
      <c r="O136" s="992"/>
      <c r="P136" s="992"/>
      <c r="Q136" s="992"/>
      <c r="R136" s="992"/>
      <c r="S136" s="992"/>
      <c r="T136" s="992"/>
      <c r="U136" s="992"/>
      <c r="W136" s="804"/>
      <c r="X136" s="991"/>
      <c r="Y136" s="929"/>
      <c r="Z136" s="992"/>
      <c r="AA136" s="992"/>
      <c r="AB136" s="992"/>
      <c r="AC136" s="992"/>
      <c r="AD136" s="992"/>
      <c r="AE136" s="992"/>
      <c r="AF136" s="992"/>
      <c r="AH136" s="804"/>
      <c r="AI136" s="991"/>
      <c r="AJ136" s="929"/>
      <c r="AK136" s="992"/>
      <c r="AL136" s="992"/>
      <c r="AM136" s="992"/>
      <c r="AN136" s="992"/>
      <c r="AO136" s="992"/>
      <c r="AP136" s="992"/>
      <c r="AQ136" s="992"/>
    </row>
    <row r="137" spans="1:43" ht="15" customHeight="1">
      <c r="A137" s="804"/>
      <c r="B137" s="991"/>
      <c r="C137" s="929"/>
      <c r="D137" s="992"/>
      <c r="E137" s="998"/>
      <c r="F137" s="992"/>
      <c r="G137" s="992"/>
      <c r="H137" s="992"/>
      <c r="I137" s="992"/>
      <c r="J137" s="992"/>
      <c r="L137" s="804"/>
      <c r="M137" s="991"/>
      <c r="N137" s="929"/>
      <c r="O137" s="992"/>
      <c r="P137" s="998"/>
      <c r="Q137" s="992"/>
      <c r="R137" s="992"/>
      <c r="S137" s="992"/>
      <c r="T137" s="992"/>
      <c r="U137" s="992"/>
      <c r="W137" s="804"/>
      <c r="X137" s="991"/>
      <c r="Y137" s="929"/>
      <c r="Z137" s="992"/>
      <c r="AA137" s="998"/>
      <c r="AB137" s="992"/>
      <c r="AC137" s="992"/>
      <c r="AD137" s="992"/>
      <c r="AE137" s="992"/>
      <c r="AF137" s="992"/>
      <c r="AH137" s="804"/>
      <c r="AI137" s="991"/>
      <c r="AJ137" s="929"/>
      <c r="AK137" s="992"/>
      <c r="AL137" s="998"/>
      <c r="AM137" s="992"/>
      <c r="AN137" s="992"/>
      <c r="AO137" s="992"/>
      <c r="AP137" s="992"/>
      <c r="AQ137" s="992"/>
    </row>
    <row r="138" spans="1:43" ht="15" customHeight="1">
      <c r="A138" s="804"/>
      <c r="B138" s="991"/>
      <c r="C138" s="929"/>
      <c r="D138" s="992"/>
      <c r="E138" s="992"/>
      <c r="F138" s="992"/>
      <c r="G138" s="992"/>
      <c r="H138" s="992"/>
      <c r="I138" s="992"/>
      <c r="J138" s="992"/>
      <c r="L138" s="804"/>
      <c r="M138" s="991"/>
      <c r="N138" s="929"/>
      <c r="O138" s="992"/>
      <c r="P138" s="992"/>
      <c r="Q138" s="992"/>
      <c r="R138" s="992"/>
      <c r="S138" s="992"/>
      <c r="T138" s="992"/>
      <c r="U138" s="992"/>
      <c r="W138" s="804"/>
      <c r="X138" s="991"/>
      <c r="Y138" s="929"/>
      <c r="Z138" s="992"/>
      <c r="AA138" s="992"/>
      <c r="AB138" s="992"/>
      <c r="AC138" s="992"/>
      <c r="AD138" s="992"/>
      <c r="AE138" s="992"/>
      <c r="AF138" s="992"/>
      <c r="AH138" s="804"/>
      <c r="AI138" s="991"/>
      <c r="AJ138" s="929"/>
      <c r="AK138" s="992"/>
      <c r="AL138" s="992"/>
      <c r="AM138" s="992"/>
      <c r="AN138" s="992"/>
      <c r="AO138" s="992"/>
      <c r="AP138" s="992"/>
      <c r="AQ138" s="992"/>
    </row>
    <row r="139" spans="1:43" ht="15" customHeight="1">
      <c r="A139" s="804"/>
      <c r="B139" s="991"/>
      <c r="C139" s="929"/>
      <c r="D139" s="929"/>
      <c r="E139" s="992"/>
      <c r="F139" s="998"/>
      <c r="G139" s="992"/>
      <c r="H139" s="992"/>
      <c r="I139" s="992"/>
      <c r="J139" s="992"/>
      <c r="L139" s="804"/>
      <c r="M139" s="991"/>
      <c r="N139" s="929"/>
      <c r="O139" s="929"/>
      <c r="P139" s="992"/>
      <c r="Q139" s="998"/>
      <c r="R139" s="992"/>
      <c r="S139" s="992"/>
      <c r="T139" s="992"/>
      <c r="U139" s="992"/>
      <c r="W139" s="804"/>
      <c r="X139" s="991"/>
      <c r="Y139" s="929"/>
      <c r="Z139" s="929"/>
      <c r="AA139" s="992"/>
      <c r="AB139" s="998"/>
      <c r="AC139" s="992"/>
      <c r="AD139" s="992"/>
      <c r="AE139" s="992"/>
      <c r="AF139" s="992"/>
      <c r="AH139" s="804"/>
      <c r="AI139" s="991"/>
      <c r="AJ139" s="929"/>
      <c r="AK139" s="929"/>
      <c r="AL139" s="992"/>
      <c r="AM139" s="998"/>
      <c r="AN139" s="992"/>
      <c r="AO139" s="992"/>
      <c r="AP139" s="992"/>
      <c r="AQ139" s="992"/>
    </row>
    <row r="140" spans="1:43" ht="27.75" customHeight="1">
      <c r="A140" s="804"/>
      <c r="B140" s="991"/>
      <c r="C140" s="929"/>
      <c r="D140" s="929"/>
      <c r="E140" s="999"/>
      <c r="F140" s="999"/>
      <c r="G140" s="999"/>
      <c r="H140" s="1000"/>
      <c r="I140" s="999"/>
      <c r="J140" s="992"/>
      <c r="L140" s="804"/>
      <c r="M140" s="991"/>
      <c r="N140" s="929"/>
      <c r="O140" s="929"/>
      <c r="P140" s="999"/>
      <c r="Q140" s="999"/>
      <c r="R140" s="999"/>
      <c r="S140" s="1000"/>
      <c r="T140" s="999"/>
      <c r="U140" s="992"/>
      <c r="W140" s="804"/>
      <c r="X140" s="991"/>
      <c r="Y140" s="929"/>
      <c r="Z140" s="929"/>
      <c r="AA140" s="999"/>
      <c r="AB140" s="999"/>
      <c r="AC140" s="999"/>
      <c r="AD140" s="1000"/>
      <c r="AE140" s="999"/>
      <c r="AF140" s="992"/>
      <c r="AH140" s="804"/>
      <c r="AI140" s="991"/>
      <c r="AJ140" s="929"/>
      <c r="AK140" s="929"/>
      <c r="AL140" s="999"/>
      <c r="AM140" s="999"/>
      <c r="AN140" s="999"/>
      <c r="AO140" s="1000"/>
      <c r="AP140" s="999"/>
      <c r="AQ140" s="992"/>
    </row>
    <row r="141" spans="1:43" ht="17.25" customHeight="1">
      <c r="A141" s="804"/>
      <c r="B141" s="991"/>
      <c r="C141" s="929"/>
      <c r="D141" s="929"/>
      <c r="E141" s="999"/>
      <c r="F141" s="999"/>
      <c r="G141" s="999"/>
      <c r="H141" s="1000"/>
      <c r="I141" s="999"/>
      <c r="J141" s="992"/>
      <c r="L141" s="804"/>
      <c r="M141" s="991"/>
      <c r="N141" s="929"/>
      <c r="O141" s="929"/>
      <c r="P141" s="999"/>
      <c r="Q141" s="999"/>
      <c r="R141" s="999"/>
      <c r="S141" s="1000"/>
      <c r="T141" s="999"/>
      <c r="U141" s="992"/>
      <c r="W141" s="804"/>
      <c r="X141" s="991"/>
      <c r="Y141" s="929"/>
      <c r="Z141" s="929"/>
      <c r="AA141" s="999"/>
      <c r="AB141" s="999"/>
      <c r="AC141" s="999"/>
      <c r="AD141" s="1000"/>
      <c r="AE141" s="999"/>
      <c r="AF141" s="992"/>
      <c r="AH141" s="804"/>
      <c r="AI141" s="991"/>
      <c r="AJ141" s="929"/>
      <c r="AK141" s="929"/>
      <c r="AL141" s="999"/>
      <c r="AM141" s="999"/>
      <c r="AN141" s="999"/>
      <c r="AO141" s="1000"/>
      <c r="AP141" s="999"/>
      <c r="AQ141" s="992"/>
    </row>
    <row r="142" spans="1:43" ht="12.75">
      <c r="A142" s="804"/>
      <c r="B142" s="991"/>
      <c r="C142" s="929"/>
      <c r="D142" s="929"/>
      <c r="E142" s="929"/>
      <c r="F142" s="929"/>
      <c r="G142" s="929"/>
      <c r="H142" s="929"/>
      <c r="I142" s="929"/>
      <c r="J142" s="929"/>
      <c r="L142" s="804"/>
      <c r="M142" s="991"/>
      <c r="N142" s="929"/>
      <c r="O142" s="929"/>
      <c r="P142" s="929"/>
      <c r="Q142" s="929"/>
      <c r="R142" s="929"/>
      <c r="S142" s="929"/>
      <c r="T142" s="929"/>
      <c r="U142" s="929"/>
      <c r="W142" s="804"/>
      <c r="X142" s="991"/>
      <c r="Y142" s="929"/>
      <c r="Z142" s="929"/>
      <c r="AA142" s="929"/>
      <c r="AB142" s="929"/>
      <c r="AC142" s="929"/>
      <c r="AD142" s="929"/>
      <c r="AE142" s="929"/>
      <c r="AF142" s="929"/>
      <c r="AH142" s="804"/>
      <c r="AI142" s="991"/>
      <c r="AJ142" s="929"/>
      <c r="AK142" s="929"/>
      <c r="AL142" s="929"/>
      <c r="AM142" s="929"/>
      <c r="AN142" s="929"/>
      <c r="AO142" s="929"/>
      <c r="AP142" s="929"/>
      <c r="AQ142" s="929"/>
    </row>
    <row r="143" spans="1:43" ht="12.75">
      <c r="A143" s="982"/>
      <c r="B143" s="1002"/>
      <c r="C143" s="996"/>
      <c r="D143" s="996"/>
      <c r="E143" s="996"/>
      <c r="F143" s="996"/>
      <c r="G143" s="996"/>
      <c r="H143" s="996"/>
      <c r="I143" s="996"/>
      <c r="J143" s="996"/>
      <c r="L143" s="982"/>
      <c r="M143" s="1002"/>
      <c r="N143" s="996"/>
      <c r="O143" s="996"/>
      <c r="P143" s="996"/>
      <c r="Q143" s="996"/>
      <c r="R143" s="996"/>
      <c r="S143" s="996"/>
      <c r="T143" s="996"/>
      <c r="U143" s="996"/>
      <c r="W143" s="982"/>
      <c r="X143" s="1002"/>
      <c r="Y143" s="996"/>
      <c r="Z143" s="996"/>
      <c r="AA143" s="996"/>
      <c r="AB143" s="996"/>
      <c r="AC143" s="996"/>
      <c r="AD143" s="996"/>
      <c r="AE143" s="996"/>
      <c r="AF143" s="996"/>
      <c r="AH143" s="982"/>
      <c r="AI143" s="1002"/>
      <c r="AJ143" s="996"/>
      <c r="AK143" s="996"/>
      <c r="AL143" s="996"/>
      <c r="AM143" s="996"/>
      <c r="AN143" s="996"/>
      <c r="AO143" s="996"/>
      <c r="AP143" s="996"/>
      <c r="AQ143" s="996"/>
    </row>
    <row r="144" spans="1:43" ht="12.75">
      <c r="A144" s="982"/>
      <c r="B144" s="1002"/>
      <c r="C144" s="996"/>
      <c r="D144" s="996"/>
      <c r="E144" s="996"/>
      <c r="F144" s="996"/>
      <c r="G144" s="996"/>
      <c r="H144" s="996"/>
      <c r="I144" s="996"/>
      <c r="J144" s="996"/>
      <c r="L144" s="982"/>
      <c r="M144" s="1002"/>
      <c r="N144" s="996"/>
      <c r="O144" s="996"/>
      <c r="P144" s="996"/>
      <c r="Q144" s="996"/>
      <c r="R144" s="996"/>
      <c r="S144" s="996"/>
      <c r="T144" s="996"/>
      <c r="U144" s="996"/>
      <c r="W144" s="982"/>
      <c r="X144" s="1002"/>
      <c r="Y144" s="996"/>
      <c r="Z144" s="996"/>
      <c r="AA144" s="996"/>
      <c r="AB144" s="996"/>
      <c r="AC144" s="996"/>
      <c r="AD144" s="996"/>
      <c r="AE144" s="996"/>
      <c r="AF144" s="996"/>
      <c r="AH144" s="982"/>
      <c r="AI144" s="1002"/>
      <c r="AJ144" s="996"/>
      <c r="AK144" s="996"/>
      <c r="AL144" s="996"/>
      <c r="AM144" s="996"/>
      <c r="AN144" s="996"/>
      <c r="AO144" s="996"/>
      <c r="AP144" s="996"/>
      <c r="AQ144" s="996"/>
    </row>
    <row r="145" spans="1:43" ht="15" customHeight="1">
      <c r="A145" s="982"/>
      <c r="B145" s="1002"/>
      <c r="C145" s="996"/>
      <c r="D145" s="996"/>
      <c r="E145" s="996"/>
      <c r="F145" s="996"/>
      <c r="G145" s="996"/>
      <c r="H145" s="996"/>
      <c r="I145" s="996"/>
      <c r="J145" s="996"/>
      <c r="L145" s="982"/>
      <c r="M145" s="1002"/>
      <c r="N145" s="996"/>
      <c r="O145" s="996"/>
      <c r="P145" s="996"/>
      <c r="Q145" s="996"/>
      <c r="R145" s="996"/>
      <c r="S145" s="996"/>
      <c r="T145" s="996"/>
      <c r="U145" s="996"/>
      <c r="W145" s="982"/>
      <c r="X145" s="1002"/>
      <c r="Y145" s="996"/>
      <c r="Z145" s="996"/>
      <c r="AA145" s="996"/>
      <c r="AB145" s="996"/>
      <c r="AC145" s="996"/>
      <c r="AD145" s="996"/>
      <c r="AE145" s="996"/>
      <c r="AF145" s="996"/>
      <c r="AH145" s="982"/>
      <c r="AI145" s="1002"/>
      <c r="AJ145" s="996"/>
      <c r="AK145" s="996"/>
      <c r="AL145" s="996"/>
      <c r="AM145" s="996"/>
      <c r="AN145" s="996"/>
      <c r="AO145" s="996"/>
      <c r="AP145" s="996"/>
      <c r="AQ145" s="996"/>
    </row>
    <row r="146" spans="1:43" ht="15" customHeight="1">
      <c r="A146" s="982"/>
      <c r="B146" s="1002"/>
      <c r="C146" s="996"/>
      <c r="D146" s="996"/>
      <c r="E146" s="996"/>
      <c r="F146" s="996"/>
      <c r="G146" s="996"/>
      <c r="H146" s="996"/>
      <c r="I146" s="996"/>
      <c r="J146" s="996"/>
      <c r="L146" s="982"/>
      <c r="M146" s="1002"/>
      <c r="N146" s="996"/>
      <c r="O146" s="996"/>
      <c r="P146" s="996"/>
      <c r="Q146" s="996"/>
      <c r="R146" s="996"/>
      <c r="S146" s="996"/>
      <c r="T146" s="996"/>
      <c r="U146" s="996"/>
      <c r="W146" s="982"/>
      <c r="X146" s="1002"/>
      <c r="Y146" s="996"/>
      <c r="Z146" s="996"/>
      <c r="AA146" s="996"/>
      <c r="AB146" s="996"/>
      <c r="AC146" s="996"/>
      <c r="AD146" s="996"/>
      <c r="AE146" s="996"/>
      <c r="AF146" s="996"/>
      <c r="AH146" s="982"/>
      <c r="AI146" s="1002"/>
      <c r="AJ146" s="996"/>
      <c r="AK146" s="996"/>
      <c r="AL146" s="996"/>
      <c r="AM146" s="996"/>
      <c r="AN146" s="996"/>
      <c r="AO146" s="996"/>
      <c r="AP146" s="996"/>
      <c r="AQ146" s="996"/>
    </row>
    <row r="147" spans="1:43" ht="12.75">
      <c r="A147" s="982"/>
      <c r="B147" s="1002"/>
      <c r="C147" s="996"/>
      <c r="D147" s="996"/>
      <c r="E147" s="996"/>
      <c r="F147" s="996"/>
      <c r="G147" s="996"/>
      <c r="H147" s="996"/>
      <c r="I147" s="996"/>
      <c r="J147" s="996"/>
      <c r="L147" s="982"/>
      <c r="M147" s="1002"/>
      <c r="N147" s="996"/>
      <c r="O147" s="996"/>
      <c r="P147" s="996"/>
      <c r="Q147" s="996"/>
      <c r="R147" s="996"/>
      <c r="S147" s="996"/>
      <c r="T147" s="996"/>
      <c r="U147" s="996"/>
      <c r="W147" s="982"/>
      <c r="X147" s="1002"/>
      <c r="Y147" s="996"/>
      <c r="Z147" s="996"/>
      <c r="AA147" s="996"/>
      <c r="AB147" s="996"/>
      <c r="AC147" s="996"/>
      <c r="AD147" s="996"/>
      <c r="AE147" s="996"/>
      <c r="AF147" s="996"/>
      <c r="AH147" s="982"/>
      <c r="AI147" s="1002"/>
      <c r="AJ147" s="996"/>
      <c r="AK147" s="996"/>
      <c r="AL147" s="996"/>
      <c r="AM147" s="996"/>
      <c r="AN147" s="996"/>
      <c r="AO147" s="996"/>
      <c r="AP147" s="996"/>
      <c r="AQ147" s="996"/>
    </row>
    <row r="148" spans="1:43" ht="12.75">
      <c r="A148" s="982"/>
      <c r="B148" s="1002"/>
      <c r="C148" s="996"/>
      <c r="D148" s="996"/>
      <c r="E148" s="996"/>
      <c r="F148" s="996"/>
      <c r="G148" s="996"/>
      <c r="H148" s="996"/>
      <c r="I148" s="996"/>
      <c r="J148" s="996"/>
      <c r="L148" s="982"/>
      <c r="M148" s="1002"/>
      <c r="N148" s="996"/>
      <c r="O148" s="996"/>
      <c r="P148" s="996"/>
      <c r="Q148" s="996"/>
      <c r="R148" s="996"/>
      <c r="S148" s="996"/>
      <c r="T148" s="996"/>
      <c r="U148" s="996"/>
      <c r="W148" s="982"/>
      <c r="X148" s="1002"/>
      <c r="Y148" s="996"/>
      <c r="Z148" s="996"/>
      <c r="AA148" s="996"/>
      <c r="AB148" s="996"/>
      <c r="AC148" s="996"/>
      <c r="AD148" s="996"/>
      <c r="AE148" s="996"/>
      <c r="AF148" s="996"/>
      <c r="AH148" s="982"/>
      <c r="AI148" s="1002"/>
      <c r="AJ148" s="996"/>
      <c r="AK148" s="996"/>
      <c r="AL148" s="996"/>
      <c r="AM148" s="996"/>
      <c r="AN148" s="996"/>
      <c r="AO148" s="996"/>
      <c r="AP148" s="996"/>
      <c r="AQ148" s="996"/>
    </row>
    <row r="149" spans="1:43" ht="12.75">
      <c r="A149" s="982"/>
      <c r="B149" s="1003"/>
      <c r="C149" s="996"/>
      <c r="D149" s="996"/>
      <c r="E149" s="996"/>
      <c r="F149" s="996"/>
      <c r="G149" s="996"/>
      <c r="H149" s="996"/>
      <c r="I149" s="996"/>
      <c r="J149" s="996"/>
      <c r="L149" s="982"/>
      <c r="M149" s="1003"/>
      <c r="N149" s="996"/>
      <c r="O149" s="996"/>
      <c r="P149" s="996"/>
      <c r="Q149" s="996"/>
      <c r="R149" s="996"/>
      <c r="S149" s="996"/>
      <c r="T149" s="996"/>
      <c r="U149" s="996"/>
      <c r="W149" s="982"/>
      <c r="X149" s="1003"/>
      <c r="Y149" s="996"/>
      <c r="Z149" s="996"/>
      <c r="AA149" s="996"/>
      <c r="AB149" s="996"/>
      <c r="AC149" s="996"/>
      <c r="AD149" s="996"/>
      <c r="AE149" s="996"/>
      <c r="AF149" s="996"/>
      <c r="AH149" s="982"/>
      <c r="AI149" s="1003"/>
      <c r="AJ149" s="996"/>
      <c r="AK149" s="996"/>
      <c r="AL149" s="996"/>
      <c r="AM149" s="996"/>
      <c r="AN149" s="996"/>
      <c r="AO149" s="996"/>
      <c r="AP149" s="996"/>
      <c r="AQ149" s="996"/>
    </row>
    <row r="150" spans="1:43" ht="15" customHeight="1">
      <c r="A150" s="982"/>
      <c r="B150" s="1003"/>
      <c r="C150" s="996"/>
      <c r="D150" s="996"/>
      <c r="E150" s="996"/>
      <c r="F150" s="996"/>
      <c r="G150" s="996"/>
      <c r="H150" s="996"/>
      <c r="I150" s="996"/>
      <c r="J150" s="996"/>
      <c r="L150" s="982"/>
      <c r="M150" s="1003"/>
      <c r="N150" s="996"/>
      <c r="O150" s="996"/>
      <c r="P150" s="996"/>
      <c r="Q150" s="996"/>
      <c r="R150" s="996"/>
      <c r="S150" s="996"/>
      <c r="T150" s="996"/>
      <c r="U150" s="996"/>
      <c r="W150" s="982"/>
      <c r="X150" s="1003"/>
      <c r="Y150" s="996"/>
      <c r="Z150" s="996"/>
      <c r="AA150" s="996"/>
      <c r="AB150" s="996"/>
      <c r="AC150" s="996"/>
      <c r="AD150" s="996"/>
      <c r="AE150" s="996"/>
      <c r="AF150" s="996"/>
      <c r="AH150" s="982"/>
      <c r="AI150" s="1003"/>
      <c r="AJ150" s="996"/>
      <c r="AK150" s="996"/>
      <c r="AL150" s="996"/>
      <c r="AM150" s="996"/>
      <c r="AN150" s="996"/>
      <c r="AO150" s="996"/>
      <c r="AP150" s="996"/>
      <c r="AQ150" s="996"/>
    </row>
    <row r="151" spans="1:43" ht="15" customHeight="1">
      <c r="A151" s="982"/>
      <c r="B151" s="1002"/>
      <c r="C151" s="996"/>
      <c r="D151" s="996"/>
      <c r="E151" s="996"/>
      <c r="F151" s="996"/>
      <c r="G151" s="996"/>
      <c r="H151" s="996"/>
      <c r="I151" s="996"/>
      <c r="J151" s="996"/>
      <c r="L151" s="982"/>
      <c r="M151" s="1002"/>
      <c r="N151" s="996"/>
      <c r="O151" s="996"/>
      <c r="P151" s="996"/>
      <c r="Q151" s="996"/>
      <c r="R151" s="996"/>
      <c r="S151" s="996"/>
      <c r="T151" s="996"/>
      <c r="U151" s="996"/>
      <c r="W151" s="982"/>
      <c r="X151" s="1002"/>
      <c r="Y151" s="996"/>
      <c r="Z151" s="996"/>
      <c r="AA151" s="996"/>
      <c r="AB151" s="996"/>
      <c r="AC151" s="996"/>
      <c r="AD151" s="996"/>
      <c r="AE151" s="996"/>
      <c r="AF151" s="996"/>
      <c r="AH151" s="982"/>
      <c r="AI151" s="1002"/>
      <c r="AJ151" s="996"/>
      <c r="AK151" s="996"/>
      <c r="AL151" s="996"/>
      <c r="AM151" s="996"/>
      <c r="AN151" s="996"/>
      <c r="AO151" s="996"/>
      <c r="AP151" s="996"/>
      <c r="AQ151" s="996"/>
    </row>
    <row r="152" spans="1:43" ht="15" customHeight="1">
      <c r="A152" s="982"/>
      <c r="B152" s="1002"/>
      <c r="C152" s="996"/>
      <c r="D152" s="996"/>
      <c r="E152" s="996"/>
      <c r="F152" s="996"/>
      <c r="G152" s="996"/>
      <c r="H152" s="996"/>
      <c r="I152" s="996"/>
      <c r="J152" s="996"/>
      <c r="L152" s="982"/>
      <c r="M152" s="1002"/>
      <c r="N152" s="996"/>
      <c r="O152" s="996"/>
      <c r="P152" s="996"/>
      <c r="Q152" s="996"/>
      <c r="R152" s="996"/>
      <c r="S152" s="996"/>
      <c r="T152" s="996"/>
      <c r="U152" s="996"/>
      <c r="W152" s="982"/>
      <c r="X152" s="1002"/>
      <c r="Y152" s="996"/>
      <c r="Z152" s="996"/>
      <c r="AA152" s="996"/>
      <c r="AB152" s="996"/>
      <c r="AC152" s="996"/>
      <c r="AD152" s="996"/>
      <c r="AE152" s="996"/>
      <c r="AF152" s="996"/>
      <c r="AH152" s="982"/>
      <c r="AI152" s="1002"/>
      <c r="AJ152" s="996"/>
      <c r="AK152" s="996"/>
      <c r="AL152" s="996"/>
      <c r="AM152" s="996"/>
      <c r="AN152" s="996"/>
      <c r="AO152" s="996"/>
      <c r="AP152" s="996"/>
      <c r="AQ152" s="996"/>
    </row>
    <row r="153" spans="1:43" ht="26.25" customHeight="1">
      <c r="A153" s="982"/>
      <c r="B153" s="1002"/>
      <c r="C153" s="996"/>
      <c r="D153" s="996"/>
      <c r="E153" s="996"/>
      <c r="F153" s="996"/>
      <c r="G153" s="996"/>
      <c r="H153" s="996"/>
      <c r="I153" s="996"/>
      <c r="J153" s="996"/>
      <c r="L153" s="982"/>
      <c r="M153" s="1002"/>
      <c r="N153" s="996"/>
      <c r="O153" s="996"/>
      <c r="P153" s="996"/>
      <c r="Q153" s="996"/>
      <c r="R153" s="996"/>
      <c r="S153" s="996"/>
      <c r="T153" s="996"/>
      <c r="U153" s="996"/>
      <c r="W153" s="982"/>
      <c r="X153" s="1002"/>
      <c r="Y153" s="996"/>
      <c r="Z153" s="996"/>
      <c r="AA153" s="996"/>
      <c r="AB153" s="996"/>
      <c r="AC153" s="996"/>
      <c r="AD153" s="996"/>
      <c r="AE153" s="996"/>
      <c r="AF153" s="996"/>
      <c r="AH153" s="982"/>
      <c r="AI153" s="1002"/>
      <c r="AJ153" s="996"/>
      <c r="AK153" s="996"/>
      <c r="AL153" s="996"/>
      <c r="AM153" s="996"/>
      <c r="AN153" s="996"/>
      <c r="AO153" s="996"/>
      <c r="AP153" s="996"/>
      <c r="AQ153" s="996"/>
    </row>
    <row r="154" spans="1:43" ht="15" customHeight="1">
      <c r="A154" s="982"/>
      <c r="B154" s="1002"/>
      <c r="C154" s="996"/>
      <c r="D154" s="996"/>
      <c r="E154" s="996"/>
      <c r="F154" s="996"/>
      <c r="G154" s="996"/>
      <c r="H154" s="996"/>
      <c r="I154" s="996"/>
      <c r="J154" s="996"/>
      <c r="L154" s="982"/>
      <c r="M154" s="1002"/>
      <c r="N154" s="996"/>
      <c r="O154" s="996"/>
      <c r="P154" s="996"/>
      <c r="Q154" s="996"/>
      <c r="R154" s="996"/>
      <c r="S154" s="996"/>
      <c r="T154" s="996"/>
      <c r="U154" s="996"/>
      <c r="W154" s="982"/>
      <c r="X154" s="1002"/>
      <c r="Y154" s="996"/>
      <c r="Z154" s="996"/>
      <c r="AA154" s="996"/>
      <c r="AB154" s="996"/>
      <c r="AC154" s="996"/>
      <c r="AD154" s="996"/>
      <c r="AE154" s="996"/>
      <c r="AF154" s="996"/>
      <c r="AH154" s="982"/>
      <c r="AI154" s="1002"/>
      <c r="AJ154" s="996"/>
      <c r="AK154" s="996"/>
      <c r="AL154" s="996"/>
      <c r="AM154" s="996"/>
      <c r="AN154" s="996"/>
      <c r="AO154" s="996"/>
      <c r="AP154" s="996"/>
      <c r="AQ154" s="996"/>
    </row>
    <row r="155" spans="1:43" ht="15" customHeight="1">
      <c r="A155" s="982"/>
      <c r="B155" s="1002"/>
      <c r="C155" s="996"/>
      <c r="D155" s="996"/>
      <c r="E155" s="996"/>
      <c r="F155" s="996"/>
      <c r="G155" s="996"/>
      <c r="H155" s="996"/>
      <c r="I155" s="996"/>
      <c r="J155" s="996"/>
      <c r="L155" s="982"/>
      <c r="M155" s="1002"/>
      <c r="N155" s="996"/>
      <c r="O155" s="996"/>
      <c r="P155" s="996"/>
      <c r="Q155" s="996"/>
      <c r="R155" s="996"/>
      <c r="S155" s="996"/>
      <c r="T155" s="996"/>
      <c r="U155" s="996"/>
      <c r="W155" s="982"/>
      <c r="X155" s="1002"/>
      <c r="Y155" s="996"/>
      <c r="Z155" s="996"/>
      <c r="AA155" s="996"/>
      <c r="AB155" s="996"/>
      <c r="AC155" s="996"/>
      <c r="AD155" s="996"/>
      <c r="AE155" s="996"/>
      <c r="AF155" s="996"/>
      <c r="AH155" s="982"/>
      <c r="AI155" s="1002"/>
      <c r="AJ155" s="996"/>
      <c r="AK155" s="996"/>
      <c r="AL155" s="996"/>
      <c r="AM155" s="996"/>
      <c r="AN155" s="996"/>
      <c r="AO155" s="996"/>
      <c r="AP155" s="996"/>
      <c r="AQ155" s="996"/>
    </row>
    <row r="156" spans="1:43" ht="15" customHeight="1">
      <c r="A156" s="1004"/>
      <c r="B156" s="996"/>
      <c r="C156" s="996"/>
      <c r="D156" s="989"/>
      <c r="E156" s="989"/>
      <c r="F156" s="989"/>
      <c r="G156" s="989"/>
      <c r="H156" s="989"/>
      <c r="I156" s="989"/>
      <c r="J156" s="989"/>
      <c r="L156" s="1004"/>
      <c r="M156" s="996"/>
      <c r="N156" s="996"/>
      <c r="O156" s="989"/>
      <c r="P156" s="989"/>
      <c r="Q156" s="989"/>
      <c r="R156" s="989"/>
      <c r="S156" s="989"/>
      <c r="T156" s="989"/>
      <c r="U156" s="989"/>
      <c r="W156" s="1004"/>
      <c r="X156" s="996"/>
      <c r="Y156" s="996"/>
      <c r="Z156" s="989"/>
      <c r="AA156" s="989"/>
      <c r="AB156" s="989"/>
      <c r="AC156" s="989"/>
      <c r="AD156" s="989"/>
      <c r="AE156" s="989"/>
      <c r="AF156" s="989"/>
      <c r="AH156" s="1004"/>
      <c r="AI156" s="996"/>
      <c r="AJ156" s="996"/>
      <c r="AK156" s="989"/>
      <c r="AL156" s="989"/>
      <c r="AM156" s="989"/>
      <c r="AN156" s="989"/>
      <c r="AO156" s="989"/>
      <c r="AP156" s="989"/>
      <c r="AQ156" s="989"/>
    </row>
    <row r="157" spans="1:43" ht="15" customHeight="1">
      <c r="A157" s="988"/>
      <c r="B157" s="990"/>
      <c r="C157" s="990"/>
      <c r="D157" s="990"/>
      <c r="E157" s="990"/>
      <c r="F157" s="990"/>
      <c r="G157" s="990"/>
      <c r="H157" s="990"/>
      <c r="I157" s="990"/>
      <c r="J157" s="990"/>
      <c r="L157" s="988"/>
      <c r="M157" s="990"/>
      <c r="N157" s="990"/>
      <c r="O157" s="990"/>
      <c r="P157" s="990"/>
      <c r="Q157" s="990"/>
      <c r="R157" s="990"/>
      <c r="S157" s="990"/>
      <c r="T157" s="990"/>
      <c r="U157" s="990"/>
      <c r="W157" s="988"/>
      <c r="X157" s="990"/>
      <c r="Y157" s="990"/>
      <c r="Z157" s="990"/>
      <c r="AA157" s="990"/>
      <c r="AB157" s="990"/>
      <c r="AC157" s="990"/>
      <c r="AD157" s="990"/>
      <c r="AE157" s="990"/>
      <c r="AF157" s="990"/>
      <c r="AH157" s="988"/>
      <c r="AI157" s="990"/>
      <c r="AJ157" s="990"/>
      <c r="AK157" s="990"/>
      <c r="AL157" s="990"/>
      <c r="AM157" s="990"/>
      <c r="AN157" s="990"/>
      <c r="AO157" s="990"/>
      <c r="AP157" s="990"/>
      <c r="AQ157" s="990"/>
    </row>
    <row r="158" spans="1:43" ht="15" customHeight="1">
      <c r="A158" s="997"/>
      <c r="B158" s="929"/>
      <c r="C158" s="929"/>
      <c r="D158" s="929"/>
      <c r="E158" s="929"/>
      <c r="F158" s="929"/>
      <c r="G158" s="929"/>
      <c r="H158" s="929"/>
      <c r="I158" s="929"/>
      <c r="J158" s="929"/>
      <c r="L158" s="997"/>
      <c r="M158" s="929"/>
      <c r="N158" s="929"/>
      <c r="O158" s="929"/>
      <c r="P158" s="929"/>
      <c r="Q158" s="929"/>
      <c r="R158" s="929"/>
      <c r="S158" s="929"/>
      <c r="T158" s="929"/>
      <c r="U158" s="929"/>
      <c r="W158" s="997"/>
      <c r="X158" s="929"/>
      <c r="Y158" s="929"/>
      <c r="Z158" s="929"/>
      <c r="AA158" s="929"/>
      <c r="AB158" s="929"/>
      <c r="AC158" s="929"/>
      <c r="AD158" s="929"/>
      <c r="AE158" s="929"/>
      <c r="AF158" s="929"/>
      <c r="AH158" s="997"/>
      <c r="AI158" s="929"/>
      <c r="AJ158" s="929"/>
      <c r="AK158" s="929"/>
      <c r="AL158" s="929"/>
      <c r="AM158" s="929"/>
      <c r="AN158" s="929"/>
      <c r="AO158" s="929"/>
      <c r="AP158" s="929"/>
      <c r="AQ158" s="929"/>
    </row>
    <row r="159" spans="1:43" ht="15" customHeight="1">
      <c r="A159" s="804"/>
      <c r="B159" s="991"/>
      <c r="C159" s="929"/>
      <c r="D159" s="992"/>
      <c r="E159" s="992"/>
      <c r="F159" s="992"/>
      <c r="G159" s="992"/>
      <c r="H159" s="992"/>
      <c r="I159" s="992"/>
      <c r="J159" s="992"/>
      <c r="L159" s="804"/>
      <c r="M159" s="991"/>
      <c r="N159" s="929"/>
      <c r="O159" s="992"/>
      <c r="P159" s="992"/>
      <c r="Q159" s="992"/>
      <c r="R159" s="992"/>
      <c r="S159" s="992"/>
      <c r="T159" s="992"/>
      <c r="U159" s="992"/>
      <c r="W159" s="804"/>
      <c r="X159" s="991"/>
      <c r="Y159" s="929"/>
      <c r="Z159" s="992"/>
      <c r="AA159" s="992"/>
      <c r="AB159" s="992"/>
      <c r="AC159" s="992"/>
      <c r="AD159" s="992"/>
      <c r="AE159" s="992"/>
      <c r="AF159" s="992"/>
      <c r="AH159" s="804"/>
      <c r="AI159" s="991"/>
      <c r="AJ159" s="929"/>
      <c r="AK159" s="992"/>
      <c r="AL159" s="992"/>
      <c r="AM159" s="992"/>
      <c r="AN159" s="992"/>
      <c r="AO159" s="992"/>
      <c r="AP159" s="992"/>
      <c r="AQ159" s="992"/>
    </row>
    <row r="160" spans="1:43" ht="15" customHeight="1">
      <c r="A160" s="804"/>
      <c r="B160" s="991"/>
      <c r="C160" s="929"/>
      <c r="D160" s="992"/>
      <c r="E160" s="998"/>
      <c r="F160" s="992"/>
      <c r="G160" s="992"/>
      <c r="H160" s="992"/>
      <c r="I160" s="992"/>
      <c r="J160" s="992"/>
      <c r="L160" s="804"/>
      <c r="M160" s="991"/>
      <c r="N160" s="929"/>
      <c r="O160" s="992"/>
      <c r="P160" s="998"/>
      <c r="Q160" s="992"/>
      <c r="R160" s="992"/>
      <c r="S160" s="992"/>
      <c r="T160" s="992"/>
      <c r="U160" s="992"/>
      <c r="W160" s="804"/>
      <c r="X160" s="991"/>
      <c r="Y160" s="929"/>
      <c r="Z160" s="992"/>
      <c r="AA160" s="998"/>
      <c r="AB160" s="992"/>
      <c r="AC160" s="992"/>
      <c r="AD160" s="992"/>
      <c r="AE160" s="992"/>
      <c r="AF160" s="992"/>
      <c r="AH160" s="804"/>
      <c r="AI160" s="991"/>
      <c r="AJ160" s="929"/>
      <c r="AK160" s="992"/>
      <c r="AL160" s="998"/>
      <c r="AM160" s="992"/>
      <c r="AN160" s="992"/>
      <c r="AO160" s="992"/>
      <c r="AP160" s="992"/>
      <c r="AQ160" s="992"/>
    </row>
    <row r="161" spans="1:43" ht="15" customHeight="1">
      <c r="A161" s="804"/>
      <c r="B161" s="991"/>
      <c r="C161" s="929"/>
      <c r="D161" s="992"/>
      <c r="E161" s="998"/>
      <c r="F161" s="992"/>
      <c r="G161" s="992"/>
      <c r="H161" s="992"/>
      <c r="I161" s="992"/>
      <c r="J161" s="992"/>
      <c r="L161" s="804"/>
      <c r="M161" s="991"/>
      <c r="N161" s="929"/>
      <c r="O161" s="992"/>
      <c r="P161" s="998"/>
      <c r="Q161" s="992"/>
      <c r="R161" s="992"/>
      <c r="S161" s="992"/>
      <c r="T161" s="992"/>
      <c r="U161" s="992"/>
      <c r="W161" s="804"/>
      <c r="X161" s="991"/>
      <c r="Y161" s="929"/>
      <c r="Z161" s="992"/>
      <c r="AA161" s="998"/>
      <c r="AB161" s="992"/>
      <c r="AC161" s="992"/>
      <c r="AD161" s="992"/>
      <c r="AE161" s="992"/>
      <c r="AF161" s="992"/>
      <c r="AH161" s="804"/>
      <c r="AI161" s="991"/>
      <c r="AJ161" s="929"/>
      <c r="AK161" s="992"/>
      <c r="AL161" s="998"/>
      <c r="AM161" s="992"/>
      <c r="AN161" s="992"/>
      <c r="AO161" s="992"/>
      <c r="AP161" s="992"/>
      <c r="AQ161" s="992"/>
    </row>
    <row r="162" spans="1:43" ht="14.25" customHeight="1">
      <c r="A162" s="804"/>
      <c r="B162" s="991"/>
      <c r="C162" s="929"/>
      <c r="D162" s="992"/>
      <c r="E162" s="998"/>
      <c r="F162" s="992"/>
      <c r="G162" s="992"/>
      <c r="H162" s="992"/>
      <c r="I162" s="992"/>
      <c r="J162" s="992"/>
      <c r="L162" s="804"/>
      <c r="M162" s="991"/>
      <c r="N162" s="929"/>
      <c r="O162" s="992"/>
      <c r="P162" s="998"/>
      <c r="Q162" s="992"/>
      <c r="R162" s="992"/>
      <c r="S162" s="992"/>
      <c r="T162" s="992"/>
      <c r="U162" s="992"/>
      <c r="W162" s="804"/>
      <c r="X162" s="991"/>
      <c r="Y162" s="929"/>
      <c r="Z162" s="992"/>
      <c r="AA162" s="998"/>
      <c r="AB162" s="992"/>
      <c r="AC162" s="992"/>
      <c r="AD162" s="992"/>
      <c r="AE162" s="992"/>
      <c r="AF162" s="992"/>
      <c r="AH162" s="804"/>
      <c r="AI162" s="991"/>
      <c r="AJ162" s="929"/>
      <c r="AK162" s="992"/>
      <c r="AL162" s="998"/>
      <c r="AM162" s="992"/>
      <c r="AN162" s="992"/>
      <c r="AO162" s="992"/>
      <c r="AP162" s="992"/>
      <c r="AQ162" s="992"/>
    </row>
    <row r="163" spans="1:43" ht="12.75">
      <c r="A163" s="804"/>
      <c r="B163" s="991"/>
      <c r="C163" s="929"/>
      <c r="D163" s="992"/>
      <c r="E163" s="992"/>
      <c r="F163" s="992"/>
      <c r="G163" s="992"/>
      <c r="H163" s="992"/>
      <c r="I163" s="992"/>
      <c r="J163" s="992"/>
      <c r="L163" s="804"/>
      <c r="M163" s="991"/>
      <c r="N163" s="929"/>
      <c r="O163" s="992"/>
      <c r="P163" s="992"/>
      <c r="Q163" s="992"/>
      <c r="R163" s="992"/>
      <c r="S163" s="992"/>
      <c r="T163" s="992"/>
      <c r="U163" s="992"/>
      <c r="W163" s="804"/>
      <c r="X163" s="991"/>
      <c r="Y163" s="929"/>
      <c r="Z163" s="992"/>
      <c r="AA163" s="992"/>
      <c r="AB163" s="992"/>
      <c r="AC163" s="992"/>
      <c r="AD163" s="992"/>
      <c r="AE163" s="992"/>
      <c r="AF163" s="992"/>
      <c r="AH163" s="804"/>
      <c r="AI163" s="991"/>
      <c r="AJ163" s="929"/>
      <c r="AK163" s="992"/>
      <c r="AL163" s="992"/>
      <c r="AM163" s="992"/>
      <c r="AN163" s="992"/>
      <c r="AO163" s="992"/>
      <c r="AP163" s="992"/>
      <c r="AQ163" s="992"/>
    </row>
    <row r="164" spans="1:43" ht="12.75">
      <c r="A164" s="804"/>
      <c r="B164" s="991"/>
      <c r="C164" s="929"/>
      <c r="D164" s="929"/>
      <c r="E164" s="992"/>
      <c r="F164" s="998"/>
      <c r="G164" s="992"/>
      <c r="H164" s="992"/>
      <c r="I164" s="992"/>
      <c r="J164" s="992"/>
      <c r="L164" s="804"/>
      <c r="M164" s="991"/>
      <c r="N164" s="929"/>
      <c r="O164" s="929"/>
      <c r="P164" s="992"/>
      <c r="Q164" s="998"/>
      <c r="R164" s="992"/>
      <c r="S164" s="992"/>
      <c r="T164" s="992"/>
      <c r="U164" s="992"/>
      <c r="W164" s="804"/>
      <c r="X164" s="991"/>
      <c r="Y164" s="929"/>
      <c r="Z164" s="929"/>
      <c r="AA164" s="992"/>
      <c r="AB164" s="998"/>
      <c r="AC164" s="992"/>
      <c r="AD164" s="992"/>
      <c r="AE164" s="992"/>
      <c r="AF164" s="992"/>
      <c r="AH164" s="804"/>
      <c r="AI164" s="991"/>
      <c r="AJ164" s="929"/>
      <c r="AK164" s="929"/>
      <c r="AL164" s="992"/>
      <c r="AM164" s="998"/>
      <c r="AN164" s="992"/>
      <c r="AO164" s="992"/>
      <c r="AP164" s="992"/>
      <c r="AQ164" s="992"/>
    </row>
    <row r="165" spans="1:43" ht="15" customHeight="1">
      <c r="A165" s="804"/>
      <c r="B165" s="991"/>
      <c r="C165" s="929"/>
      <c r="D165" s="929"/>
      <c r="E165" s="999"/>
      <c r="F165" s="999"/>
      <c r="G165" s="999"/>
      <c r="H165" s="1000"/>
      <c r="I165" s="999"/>
      <c r="J165" s="992"/>
      <c r="L165" s="804"/>
      <c r="M165" s="991"/>
      <c r="N165" s="929"/>
      <c r="O165" s="929"/>
      <c r="P165" s="999"/>
      <c r="Q165" s="999"/>
      <c r="R165" s="999"/>
      <c r="S165" s="1000"/>
      <c r="T165" s="999"/>
      <c r="U165" s="992"/>
      <c r="W165" s="804"/>
      <c r="X165" s="991"/>
      <c r="Y165" s="929"/>
      <c r="Z165" s="929"/>
      <c r="AA165" s="999"/>
      <c r="AB165" s="999"/>
      <c r="AC165" s="999"/>
      <c r="AD165" s="1000"/>
      <c r="AE165" s="999"/>
      <c r="AF165" s="992"/>
      <c r="AH165" s="804"/>
      <c r="AI165" s="991"/>
      <c r="AJ165" s="929"/>
      <c r="AK165" s="929"/>
      <c r="AL165" s="999"/>
      <c r="AM165" s="999"/>
      <c r="AN165" s="999"/>
      <c r="AO165" s="1000"/>
      <c r="AP165" s="999"/>
      <c r="AQ165" s="992"/>
    </row>
    <row r="166" spans="1:43" ht="12.75">
      <c r="A166" s="804"/>
      <c r="B166" s="991"/>
      <c r="C166" s="929"/>
      <c r="D166" s="929"/>
      <c r="E166" s="999"/>
      <c r="F166" s="999"/>
      <c r="G166" s="999"/>
      <c r="H166" s="1000"/>
      <c r="I166" s="999"/>
      <c r="J166" s="992"/>
      <c r="L166" s="804"/>
      <c r="M166" s="991"/>
      <c r="N166" s="929"/>
      <c r="O166" s="929"/>
      <c r="P166" s="999"/>
      <c r="Q166" s="999"/>
      <c r="R166" s="999"/>
      <c r="S166" s="1000"/>
      <c r="T166" s="999"/>
      <c r="U166" s="992"/>
      <c r="W166" s="804"/>
      <c r="X166" s="991"/>
      <c r="Y166" s="929"/>
      <c r="Z166" s="929"/>
      <c r="AA166" s="999"/>
      <c r="AB166" s="999"/>
      <c r="AC166" s="999"/>
      <c r="AD166" s="1000"/>
      <c r="AE166" s="999"/>
      <c r="AF166" s="992"/>
      <c r="AH166" s="804"/>
      <c r="AI166" s="991"/>
      <c r="AJ166" s="929"/>
      <c r="AK166" s="929"/>
      <c r="AL166" s="999"/>
      <c r="AM166" s="999"/>
      <c r="AN166" s="999"/>
      <c r="AO166" s="1000"/>
      <c r="AP166" s="999"/>
      <c r="AQ166" s="992"/>
    </row>
    <row r="167" spans="2:43" s="804" customFormat="1" ht="18" customHeight="1">
      <c r="B167" s="991"/>
      <c r="C167" s="929"/>
      <c r="D167" s="929"/>
      <c r="E167" s="929"/>
      <c r="F167" s="929"/>
      <c r="G167" s="929"/>
      <c r="H167" s="929"/>
      <c r="I167" s="929"/>
      <c r="J167" s="929"/>
      <c r="M167" s="991"/>
      <c r="N167" s="929"/>
      <c r="O167" s="929"/>
      <c r="P167" s="929"/>
      <c r="Q167" s="929"/>
      <c r="R167" s="929"/>
      <c r="S167" s="929"/>
      <c r="T167" s="929"/>
      <c r="U167" s="929"/>
      <c r="X167" s="991"/>
      <c r="Y167" s="929"/>
      <c r="Z167" s="929"/>
      <c r="AA167" s="929"/>
      <c r="AB167" s="929"/>
      <c r="AC167" s="929"/>
      <c r="AD167" s="929"/>
      <c r="AE167" s="929"/>
      <c r="AF167" s="929"/>
      <c r="AI167" s="991"/>
      <c r="AJ167" s="929"/>
      <c r="AK167" s="929"/>
      <c r="AL167" s="929"/>
      <c r="AM167" s="929"/>
      <c r="AN167" s="929"/>
      <c r="AO167" s="929"/>
      <c r="AP167" s="929"/>
      <c r="AQ167" s="929"/>
    </row>
    <row r="168" spans="1:43" ht="15" customHeight="1">
      <c r="A168" s="982"/>
      <c r="B168" s="1002"/>
      <c r="C168" s="996"/>
      <c r="D168" s="996"/>
      <c r="E168" s="996"/>
      <c r="F168" s="996"/>
      <c r="G168" s="996"/>
      <c r="H168" s="996"/>
      <c r="I168" s="996"/>
      <c r="J168" s="996"/>
      <c r="L168" s="982"/>
      <c r="M168" s="1002"/>
      <c r="N168" s="996"/>
      <c r="O168" s="996"/>
      <c r="P168" s="996"/>
      <c r="Q168" s="996"/>
      <c r="R168" s="996"/>
      <c r="S168" s="996"/>
      <c r="T168" s="996"/>
      <c r="U168" s="996"/>
      <c r="W168" s="982"/>
      <c r="X168" s="1002"/>
      <c r="Y168" s="996"/>
      <c r="Z168" s="996"/>
      <c r="AA168" s="996"/>
      <c r="AB168" s="996"/>
      <c r="AC168" s="996"/>
      <c r="AD168" s="996"/>
      <c r="AE168" s="996"/>
      <c r="AF168" s="996"/>
      <c r="AH168" s="982"/>
      <c r="AI168" s="1002"/>
      <c r="AJ168" s="996"/>
      <c r="AK168" s="996"/>
      <c r="AL168" s="996"/>
      <c r="AM168" s="996"/>
      <c r="AN168" s="996"/>
      <c r="AO168" s="996"/>
      <c r="AP168" s="996"/>
      <c r="AQ168" s="996"/>
    </row>
    <row r="169" spans="1:43" ht="15" customHeight="1">
      <c r="A169" s="982"/>
      <c r="B169" s="1002"/>
      <c r="C169" s="996"/>
      <c r="D169" s="996"/>
      <c r="E169" s="996"/>
      <c r="F169" s="996"/>
      <c r="G169" s="996"/>
      <c r="H169" s="996"/>
      <c r="I169" s="996"/>
      <c r="J169" s="996"/>
      <c r="L169" s="982"/>
      <c r="M169" s="1002"/>
      <c r="N169" s="996"/>
      <c r="O169" s="996"/>
      <c r="P169" s="996"/>
      <c r="Q169" s="996"/>
      <c r="R169" s="996"/>
      <c r="S169" s="996"/>
      <c r="T169" s="996"/>
      <c r="U169" s="996"/>
      <c r="W169" s="982"/>
      <c r="X169" s="1002"/>
      <c r="Y169" s="996"/>
      <c r="Z169" s="996"/>
      <c r="AA169" s="996"/>
      <c r="AB169" s="996"/>
      <c r="AC169" s="996"/>
      <c r="AD169" s="996"/>
      <c r="AE169" s="996"/>
      <c r="AF169" s="996"/>
      <c r="AH169" s="982"/>
      <c r="AI169" s="1002"/>
      <c r="AJ169" s="996"/>
      <c r="AK169" s="996"/>
      <c r="AL169" s="996"/>
      <c r="AM169" s="996"/>
      <c r="AN169" s="996"/>
      <c r="AO169" s="996"/>
      <c r="AP169" s="996"/>
      <c r="AQ169" s="996"/>
    </row>
    <row r="170" spans="1:43" ht="15" customHeight="1">
      <c r="A170" s="982"/>
      <c r="B170" s="1002"/>
      <c r="C170" s="996"/>
      <c r="D170" s="996"/>
      <c r="E170" s="996"/>
      <c r="F170" s="996"/>
      <c r="G170" s="996"/>
      <c r="H170" s="996"/>
      <c r="I170" s="996"/>
      <c r="J170" s="996"/>
      <c r="L170" s="982"/>
      <c r="M170" s="1002"/>
      <c r="N170" s="996"/>
      <c r="O170" s="996"/>
      <c r="P170" s="996"/>
      <c r="Q170" s="996"/>
      <c r="R170" s="996"/>
      <c r="S170" s="996"/>
      <c r="T170" s="996"/>
      <c r="U170" s="996"/>
      <c r="W170" s="982"/>
      <c r="X170" s="1002"/>
      <c r="Y170" s="996"/>
      <c r="Z170" s="996"/>
      <c r="AA170" s="996"/>
      <c r="AB170" s="996"/>
      <c r="AC170" s="996"/>
      <c r="AD170" s="996"/>
      <c r="AE170" s="996"/>
      <c r="AF170" s="996"/>
      <c r="AH170" s="982"/>
      <c r="AI170" s="1002"/>
      <c r="AJ170" s="996"/>
      <c r="AK170" s="996"/>
      <c r="AL170" s="996"/>
      <c r="AM170" s="996"/>
      <c r="AN170" s="996"/>
      <c r="AO170" s="996"/>
      <c r="AP170" s="996"/>
      <c r="AQ170" s="996"/>
    </row>
    <row r="171" spans="1:43" ht="15" customHeight="1">
      <c r="A171" s="982"/>
      <c r="B171" s="1002"/>
      <c r="C171" s="996"/>
      <c r="D171" s="996"/>
      <c r="E171" s="996"/>
      <c r="F171" s="996"/>
      <c r="G171" s="996"/>
      <c r="H171" s="996"/>
      <c r="I171" s="996"/>
      <c r="J171" s="996"/>
      <c r="L171" s="982"/>
      <c r="M171" s="1002"/>
      <c r="N171" s="996"/>
      <c r="O171" s="996"/>
      <c r="P171" s="996"/>
      <c r="Q171" s="996"/>
      <c r="R171" s="996"/>
      <c r="S171" s="996"/>
      <c r="T171" s="996"/>
      <c r="U171" s="996"/>
      <c r="W171" s="982"/>
      <c r="X171" s="1002"/>
      <c r="Y171" s="996"/>
      <c r="Z171" s="996"/>
      <c r="AA171" s="996"/>
      <c r="AB171" s="996"/>
      <c r="AC171" s="996"/>
      <c r="AD171" s="996"/>
      <c r="AE171" s="996"/>
      <c r="AF171" s="996"/>
      <c r="AH171" s="982"/>
      <c r="AI171" s="1002"/>
      <c r="AJ171" s="996"/>
      <c r="AK171" s="996"/>
      <c r="AL171" s="996"/>
      <c r="AM171" s="996"/>
      <c r="AN171" s="996"/>
      <c r="AO171" s="996"/>
      <c r="AP171" s="996"/>
      <c r="AQ171" s="996"/>
    </row>
    <row r="172" spans="1:43" ht="15" customHeight="1">
      <c r="A172" s="982"/>
      <c r="B172" s="1002"/>
      <c r="C172" s="996"/>
      <c r="D172" s="996"/>
      <c r="E172" s="996"/>
      <c r="F172" s="996"/>
      <c r="G172" s="996"/>
      <c r="H172" s="996"/>
      <c r="I172" s="996"/>
      <c r="J172" s="996"/>
      <c r="L172" s="982"/>
      <c r="M172" s="1002"/>
      <c r="N172" s="996"/>
      <c r="O172" s="996"/>
      <c r="P172" s="996"/>
      <c r="Q172" s="996"/>
      <c r="R172" s="996"/>
      <c r="S172" s="996"/>
      <c r="T172" s="996"/>
      <c r="U172" s="996"/>
      <c r="W172" s="982"/>
      <c r="X172" s="1002"/>
      <c r="Y172" s="996"/>
      <c r="Z172" s="996"/>
      <c r="AA172" s="996"/>
      <c r="AB172" s="996"/>
      <c r="AC172" s="996"/>
      <c r="AD172" s="996"/>
      <c r="AE172" s="996"/>
      <c r="AF172" s="996"/>
      <c r="AH172" s="982"/>
      <c r="AI172" s="1002"/>
      <c r="AJ172" s="996"/>
      <c r="AK172" s="996"/>
      <c r="AL172" s="996"/>
      <c r="AM172" s="996"/>
      <c r="AN172" s="996"/>
      <c r="AO172" s="996"/>
      <c r="AP172" s="996"/>
      <c r="AQ172" s="996"/>
    </row>
    <row r="173" spans="1:43" ht="15" customHeight="1">
      <c r="A173" s="982"/>
      <c r="B173" s="1003"/>
      <c r="C173" s="996"/>
      <c r="D173" s="996"/>
      <c r="E173" s="996"/>
      <c r="F173" s="996"/>
      <c r="G173" s="996"/>
      <c r="H173" s="996"/>
      <c r="I173" s="996"/>
      <c r="J173" s="996"/>
      <c r="L173" s="982"/>
      <c r="M173" s="1003"/>
      <c r="N173" s="996"/>
      <c r="O173" s="996"/>
      <c r="P173" s="996"/>
      <c r="Q173" s="996"/>
      <c r="R173" s="996"/>
      <c r="S173" s="996"/>
      <c r="T173" s="996"/>
      <c r="U173" s="996"/>
      <c r="W173" s="982"/>
      <c r="X173" s="1003"/>
      <c r="Y173" s="996"/>
      <c r="Z173" s="996"/>
      <c r="AA173" s="996"/>
      <c r="AB173" s="996"/>
      <c r="AC173" s="996"/>
      <c r="AD173" s="996"/>
      <c r="AE173" s="996"/>
      <c r="AF173" s="996"/>
      <c r="AH173" s="982"/>
      <c r="AI173" s="1003"/>
      <c r="AJ173" s="996"/>
      <c r="AK173" s="996"/>
      <c r="AL173" s="996"/>
      <c r="AM173" s="996"/>
      <c r="AN173" s="996"/>
      <c r="AO173" s="996"/>
      <c r="AP173" s="996"/>
      <c r="AQ173" s="996"/>
    </row>
    <row r="174" spans="1:43" ht="15" customHeight="1">
      <c r="A174" s="982"/>
      <c r="B174" s="1003"/>
      <c r="C174" s="996"/>
      <c r="D174" s="996"/>
      <c r="E174" s="996"/>
      <c r="F174" s="996"/>
      <c r="G174" s="996"/>
      <c r="H174" s="996"/>
      <c r="I174" s="996"/>
      <c r="J174" s="996"/>
      <c r="L174" s="982"/>
      <c r="M174" s="1003"/>
      <c r="N174" s="996"/>
      <c r="O174" s="996"/>
      <c r="P174" s="996"/>
      <c r="Q174" s="996"/>
      <c r="R174" s="996"/>
      <c r="S174" s="996"/>
      <c r="T174" s="996"/>
      <c r="U174" s="996"/>
      <c r="W174" s="982"/>
      <c r="X174" s="1003"/>
      <c r="Y174" s="996"/>
      <c r="Z174" s="996"/>
      <c r="AA174" s="996"/>
      <c r="AB174" s="996"/>
      <c r="AC174" s="996"/>
      <c r="AD174" s="996"/>
      <c r="AE174" s="996"/>
      <c r="AF174" s="996"/>
      <c r="AH174" s="982"/>
      <c r="AI174" s="1003"/>
      <c r="AJ174" s="996"/>
      <c r="AK174" s="996"/>
      <c r="AL174" s="996"/>
      <c r="AM174" s="996"/>
      <c r="AN174" s="996"/>
      <c r="AO174" s="996"/>
      <c r="AP174" s="996"/>
      <c r="AQ174" s="996"/>
    </row>
    <row r="175" spans="1:43" ht="15" customHeight="1">
      <c r="A175" s="982"/>
      <c r="B175" s="1002"/>
      <c r="C175" s="996"/>
      <c r="D175" s="996"/>
      <c r="E175" s="996"/>
      <c r="F175" s="996"/>
      <c r="G175" s="996"/>
      <c r="H175" s="996"/>
      <c r="I175" s="996"/>
      <c r="J175" s="996"/>
      <c r="L175" s="982"/>
      <c r="M175" s="1002"/>
      <c r="N175" s="996"/>
      <c r="O175" s="996"/>
      <c r="P175" s="996"/>
      <c r="Q175" s="996"/>
      <c r="R175" s="996"/>
      <c r="S175" s="996"/>
      <c r="T175" s="996"/>
      <c r="U175" s="996"/>
      <c r="W175" s="982"/>
      <c r="X175" s="1002"/>
      <c r="Y175" s="996"/>
      <c r="Z175" s="996"/>
      <c r="AA175" s="996"/>
      <c r="AB175" s="996"/>
      <c r="AC175" s="996"/>
      <c r="AD175" s="996"/>
      <c r="AE175" s="996"/>
      <c r="AF175" s="996"/>
      <c r="AH175" s="982"/>
      <c r="AI175" s="1002"/>
      <c r="AJ175" s="996"/>
      <c r="AK175" s="996"/>
      <c r="AL175" s="996"/>
      <c r="AM175" s="996"/>
      <c r="AN175" s="996"/>
      <c r="AO175" s="996"/>
      <c r="AP175" s="996"/>
      <c r="AQ175" s="996"/>
    </row>
    <row r="176" spans="1:43" ht="15" customHeight="1">
      <c r="A176" s="982"/>
      <c r="B176" s="1002"/>
      <c r="C176" s="996"/>
      <c r="D176" s="996"/>
      <c r="E176" s="996"/>
      <c r="F176" s="996"/>
      <c r="G176" s="996"/>
      <c r="H176" s="996"/>
      <c r="I176" s="996"/>
      <c r="J176" s="996"/>
      <c r="L176" s="982"/>
      <c r="M176" s="1002"/>
      <c r="N176" s="996"/>
      <c r="O176" s="996"/>
      <c r="P176" s="996"/>
      <c r="Q176" s="996"/>
      <c r="R176" s="996"/>
      <c r="S176" s="996"/>
      <c r="T176" s="996"/>
      <c r="U176" s="996"/>
      <c r="W176" s="982"/>
      <c r="X176" s="1002"/>
      <c r="Y176" s="996"/>
      <c r="Z176" s="996"/>
      <c r="AA176" s="996"/>
      <c r="AB176" s="996"/>
      <c r="AC176" s="996"/>
      <c r="AD176" s="996"/>
      <c r="AE176" s="996"/>
      <c r="AF176" s="996"/>
      <c r="AH176" s="982"/>
      <c r="AI176" s="1002"/>
      <c r="AJ176" s="996"/>
      <c r="AK176" s="996"/>
      <c r="AL176" s="996"/>
      <c r="AM176" s="996"/>
      <c r="AN176" s="996"/>
      <c r="AO176" s="996"/>
      <c r="AP176" s="996"/>
      <c r="AQ176" s="996"/>
    </row>
    <row r="177" spans="1:43" ht="15" customHeight="1">
      <c r="A177" s="982"/>
      <c r="B177" s="1002"/>
      <c r="C177" s="996"/>
      <c r="D177" s="996"/>
      <c r="E177" s="996"/>
      <c r="F177" s="996"/>
      <c r="G177" s="996"/>
      <c r="H177" s="996"/>
      <c r="I177" s="996"/>
      <c r="J177" s="996"/>
      <c r="L177" s="982"/>
      <c r="M177" s="1002"/>
      <c r="N177" s="996"/>
      <c r="O177" s="996"/>
      <c r="P177" s="996"/>
      <c r="Q177" s="996"/>
      <c r="R177" s="996"/>
      <c r="S177" s="996"/>
      <c r="T177" s="996"/>
      <c r="U177" s="996"/>
      <c r="W177" s="982"/>
      <c r="X177" s="1002"/>
      <c r="Y177" s="996"/>
      <c r="Z177" s="996"/>
      <c r="AA177" s="996"/>
      <c r="AB177" s="996"/>
      <c r="AC177" s="996"/>
      <c r="AD177" s="996"/>
      <c r="AE177" s="996"/>
      <c r="AF177" s="996"/>
      <c r="AH177" s="982"/>
      <c r="AI177" s="1002"/>
      <c r="AJ177" s="996"/>
      <c r="AK177" s="996"/>
      <c r="AL177" s="996"/>
      <c r="AM177" s="996"/>
      <c r="AN177" s="996"/>
      <c r="AO177" s="996"/>
      <c r="AP177" s="996"/>
      <c r="AQ177" s="996"/>
    </row>
    <row r="178" spans="1:43" ht="15" customHeight="1">
      <c r="A178" s="982"/>
      <c r="B178" s="1002"/>
      <c r="C178" s="996"/>
      <c r="D178" s="996"/>
      <c r="E178" s="996"/>
      <c r="F178" s="996"/>
      <c r="G178" s="996"/>
      <c r="H178" s="996"/>
      <c r="I178" s="996"/>
      <c r="J178" s="996"/>
      <c r="L178" s="982"/>
      <c r="M178" s="1002"/>
      <c r="N178" s="996"/>
      <c r="O178" s="996"/>
      <c r="P178" s="996"/>
      <c r="Q178" s="996"/>
      <c r="R178" s="996"/>
      <c r="S178" s="996"/>
      <c r="T178" s="996"/>
      <c r="U178" s="996"/>
      <c r="W178" s="982"/>
      <c r="X178" s="1002"/>
      <c r="Y178" s="996"/>
      <c r="Z178" s="996"/>
      <c r="AA178" s="996"/>
      <c r="AB178" s="996"/>
      <c r="AC178" s="996"/>
      <c r="AD178" s="996"/>
      <c r="AE178" s="996"/>
      <c r="AF178" s="996"/>
      <c r="AH178" s="982"/>
      <c r="AI178" s="1002"/>
      <c r="AJ178" s="996"/>
      <c r="AK178" s="996"/>
      <c r="AL178" s="996"/>
      <c r="AM178" s="996"/>
      <c r="AN178" s="996"/>
      <c r="AO178" s="996"/>
      <c r="AP178" s="996"/>
      <c r="AQ178" s="996"/>
    </row>
    <row r="179" spans="1:43" ht="15" customHeight="1">
      <c r="A179" s="804"/>
      <c r="B179" s="804"/>
      <c r="C179" s="804"/>
      <c r="D179" s="804"/>
      <c r="E179" s="804"/>
      <c r="F179" s="804"/>
      <c r="G179" s="804"/>
      <c r="H179" s="804"/>
      <c r="I179" s="804"/>
      <c r="J179" s="804"/>
      <c r="L179" s="804"/>
      <c r="M179" s="804"/>
      <c r="N179" s="804"/>
      <c r="O179" s="804"/>
      <c r="P179" s="804"/>
      <c r="Q179" s="804"/>
      <c r="R179" s="804"/>
      <c r="S179" s="804"/>
      <c r="T179" s="804"/>
      <c r="U179" s="804"/>
      <c r="W179" s="804"/>
      <c r="X179" s="804"/>
      <c r="Y179" s="804"/>
      <c r="Z179" s="804"/>
      <c r="AA179" s="804"/>
      <c r="AB179" s="804"/>
      <c r="AC179" s="804"/>
      <c r="AD179" s="804"/>
      <c r="AE179" s="804"/>
      <c r="AF179" s="804"/>
      <c r="AH179" s="804"/>
      <c r="AI179" s="804"/>
      <c r="AJ179" s="804"/>
      <c r="AK179" s="804"/>
      <c r="AL179" s="804"/>
      <c r="AM179" s="804"/>
      <c r="AN179" s="804"/>
      <c r="AO179" s="804"/>
      <c r="AP179" s="804"/>
      <c r="AQ179" s="804"/>
    </row>
    <row r="180" ht="15" customHeight="1"/>
    <row r="181" ht="15" customHeight="1"/>
    <row r="182" ht="15" customHeight="1"/>
    <row r="183" spans="1:43" ht="15" customHeight="1">
      <c r="A183" s="982"/>
      <c r="B183" s="1003"/>
      <c r="C183" s="996"/>
      <c r="D183" s="996"/>
      <c r="E183" s="996"/>
      <c r="F183" s="996"/>
      <c r="G183" s="996"/>
      <c r="H183" s="996"/>
      <c r="I183" s="996"/>
      <c r="J183" s="996"/>
      <c r="L183" s="982"/>
      <c r="M183" s="1003"/>
      <c r="N183" s="996"/>
      <c r="O183" s="996"/>
      <c r="P183" s="996"/>
      <c r="Q183" s="996"/>
      <c r="R183" s="996"/>
      <c r="S183" s="996"/>
      <c r="T183" s="996"/>
      <c r="U183" s="996"/>
      <c r="W183" s="982"/>
      <c r="X183" s="1003"/>
      <c r="Y183" s="996"/>
      <c r="Z183" s="996"/>
      <c r="AA183" s="996"/>
      <c r="AB183" s="996"/>
      <c r="AC183" s="996"/>
      <c r="AD183" s="996"/>
      <c r="AE183" s="996"/>
      <c r="AF183" s="996"/>
      <c r="AH183" s="982"/>
      <c r="AI183" s="1003"/>
      <c r="AJ183" s="996"/>
      <c r="AK183" s="996"/>
      <c r="AL183" s="996"/>
      <c r="AM183" s="996"/>
      <c r="AN183" s="996"/>
      <c r="AO183" s="996"/>
      <c r="AP183" s="996"/>
      <c r="AQ183" s="996"/>
    </row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spans="1:42" ht="15" customHeight="1">
      <c r="A190" s="1005"/>
      <c r="B190" s="959"/>
      <c r="C190" s="989"/>
      <c r="D190" s="989"/>
      <c r="E190" s="959"/>
      <c r="F190" s="1005"/>
      <c r="G190" s="959"/>
      <c r="I190" s="959"/>
      <c r="L190" s="1005"/>
      <c r="M190" s="959"/>
      <c r="N190" s="989"/>
      <c r="O190" s="989"/>
      <c r="P190" s="959"/>
      <c r="Q190" s="1005"/>
      <c r="R190" s="959"/>
      <c r="T190" s="959"/>
      <c r="W190" s="1005"/>
      <c r="X190" s="959"/>
      <c r="Y190" s="989"/>
      <c r="Z190" s="989"/>
      <c r="AA190" s="959"/>
      <c r="AB190" s="1005"/>
      <c r="AC190" s="959"/>
      <c r="AE190" s="959"/>
      <c r="AH190" s="1005"/>
      <c r="AI190" s="959"/>
      <c r="AJ190" s="989"/>
      <c r="AK190" s="989"/>
      <c r="AL190" s="959"/>
      <c r="AM190" s="1005"/>
      <c r="AN190" s="959"/>
      <c r="AP190" s="959"/>
    </row>
    <row r="191" spans="1:42" ht="15" customHeight="1">
      <c r="A191" s="1006"/>
      <c r="B191" s="958"/>
      <c r="C191" s="989"/>
      <c r="D191" s="989"/>
      <c r="E191" s="959"/>
      <c r="F191" s="1005"/>
      <c r="G191" s="959"/>
      <c r="H191" s="959"/>
      <c r="I191" s="959"/>
      <c r="L191" s="1006"/>
      <c r="M191" s="958"/>
      <c r="N191" s="989"/>
      <c r="O191" s="989"/>
      <c r="P191" s="959"/>
      <c r="Q191" s="1005"/>
      <c r="R191" s="959"/>
      <c r="S191" s="959"/>
      <c r="T191" s="959"/>
      <c r="W191" s="1006"/>
      <c r="X191" s="958"/>
      <c r="Y191" s="989"/>
      <c r="Z191" s="989"/>
      <c r="AA191" s="959"/>
      <c r="AB191" s="1005"/>
      <c r="AC191" s="959"/>
      <c r="AD191" s="959"/>
      <c r="AE191" s="959"/>
      <c r="AH191" s="1006"/>
      <c r="AI191" s="958"/>
      <c r="AJ191" s="989"/>
      <c r="AK191" s="989"/>
      <c r="AL191" s="959"/>
      <c r="AM191" s="1005"/>
      <c r="AN191" s="959"/>
      <c r="AO191" s="959"/>
      <c r="AP191" s="959"/>
    </row>
    <row r="192" spans="2:42" ht="15" customHeight="1">
      <c r="B192" s="1005"/>
      <c r="C192" s="989"/>
      <c r="D192" s="989"/>
      <c r="E192" s="959"/>
      <c r="F192" s="1005"/>
      <c r="H192" s="959"/>
      <c r="I192" s="959"/>
      <c r="M192" s="1005"/>
      <c r="N192" s="989"/>
      <c r="O192" s="989"/>
      <c r="P192" s="959"/>
      <c r="Q192" s="1005"/>
      <c r="S192" s="959"/>
      <c r="T192" s="959"/>
      <c r="X192" s="1005"/>
      <c r="Y192" s="989"/>
      <c r="Z192" s="989"/>
      <c r="AA192" s="959"/>
      <c r="AB192" s="1005"/>
      <c r="AD192" s="959"/>
      <c r="AE192" s="959"/>
      <c r="AI192" s="1005"/>
      <c r="AJ192" s="989"/>
      <c r="AK192" s="989"/>
      <c r="AL192" s="959"/>
      <c r="AM192" s="1005"/>
      <c r="AO192" s="959"/>
      <c r="AP192" s="959"/>
    </row>
    <row r="193" spans="1:42" ht="15" customHeight="1">
      <c r="A193" s="1005"/>
      <c r="B193" s="1005"/>
      <c r="C193" s="989"/>
      <c r="D193" s="989"/>
      <c r="E193" s="959"/>
      <c r="F193" s="1005"/>
      <c r="H193" s="959"/>
      <c r="I193" s="959"/>
      <c r="L193" s="1005"/>
      <c r="M193" s="1005"/>
      <c r="N193" s="989"/>
      <c r="O193" s="989"/>
      <c r="P193" s="959"/>
      <c r="Q193" s="1005"/>
      <c r="S193" s="959"/>
      <c r="T193" s="959"/>
      <c r="W193" s="1005"/>
      <c r="X193" s="1005"/>
      <c r="Y193" s="989"/>
      <c r="Z193" s="989"/>
      <c r="AA193" s="959"/>
      <c r="AB193" s="1005"/>
      <c r="AD193" s="959"/>
      <c r="AE193" s="959"/>
      <c r="AH193" s="1005"/>
      <c r="AI193" s="1005"/>
      <c r="AJ193" s="989"/>
      <c r="AK193" s="989"/>
      <c r="AL193" s="959"/>
      <c r="AM193" s="1005"/>
      <c r="AO193" s="959"/>
      <c r="AP193" s="959"/>
    </row>
    <row r="194" spans="1:42" ht="15" customHeight="1">
      <c r="A194" s="959"/>
      <c r="B194" s="959"/>
      <c r="C194" s="959"/>
      <c r="D194" s="959"/>
      <c r="E194" s="959"/>
      <c r="G194" s="959"/>
      <c r="H194" s="959"/>
      <c r="I194" s="959"/>
      <c r="L194" s="959"/>
      <c r="M194" s="959"/>
      <c r="N194" s="959"/>
      <c r="O194" s="959"/>
      <c r="P194" s="959"/>
      <c r="R194" s="959"/>
      <c r="S194" s="959"/>
      <c r="T194" s="959"/>
      <c r="W194" s="959"/>
      <c r="X194" s="959"/>
      <c r="Y194" s="959"/>
      <c r="Z194" s="959"/>
      <c r="AA194" s="959"/>
      <c r="AC194" s="959"/>
      <c r="AD194" s="959"/>
      <c r="AE194" s="959"/>
      <c r="AH194" s="959"/>
      <c r="AI194" s="959"/>
      <c r="AJ194" s="959"/>
      <c r="AK194" s="959"/>
      <c r="AL194" s="959"/>
      <c r="AN194" s="959"/>
      <c r="AO194" s="959"/>
      <c r="AP194" s="959"/>
    </row>
    <row r="195" spans="1:42" ht="15" customHeight="1">
      <c r="A195" s="959"/>
      <c r="B195" s="959"/>
      <c r="C195" s="959"/>
      <c r="D195" s="959"/>
      <c r="E195" s="959"/>
      <c r="G195" s="959"/>
      <c r="H195" s="959"/>
      <c r="I195" s="959"/>
      <c r="L195" s="959"/>
      <c r="M195" s="959"/>
      <c r="N195" s="959"/>
      <c r="O195" s="959"/>
      <c r="P195" s="959"/>
      <c r="R195" s="959"/>
      <c r="S195" s="959"/>
      <c r="T195" s="959"/>
      <c r="W195" s="959"/>
      <c r="X195" s="959"/>
      <c r="Y195" s="959"/>
      <c r="Z195" s="959"/>
      <c r="AA195" s="959"/>
      <c r="AC195" s="959"/>
      <c r="AD195" s="959"/>
      <c r="AE195" s="959"/>
      <c r="AH195" s="959"/>
      <c r="AI195" s="959"/>
      <c r="AJ195" s="959"/>
      <c r="AK195" s="959"/>
      <c r="AL195" s="959"/>
      <c r="AN195" s="959"/>
      <c r="AO195" s="959"/>
      <c r="AP195" s="959"/>
    </row>
    <row r="196" spans="1:35" ht="15" customHeight="1">
      <c r="A196" s="804"/>
      <c r="B196" s="804"/>
      <c r="L196" s="804"/>
      <c r="M196" s="804"/>
      <c r="W196" s="804"/>
      <c r="X196" s="804"/>
      <c r="AH196" s="804"/>
      <c r="AI196" s="804"/>
    </row>
    <row r="197" spans="1:36" ht="15" customHeight="1">
      <c r="A197" s="804"/>
      <c r="B197" s="804"/>
      <c r="C197" s="804"/>
      <c r="L197" s="804"/>
      <c r="M197" s="804"/>
      <c r="N197" s="804"/>
      <c r="W197" s="804"/>
      <c r="X197" s="804"/>
      <c r="Y197" s="804"/>
      <c r="AH197" s="804"/>
      <c r="AI197" s="804"/>
      <c r="AJ197" s="804"/>
    </row>
    <row r="198" spans="1:36" ht="15" customHeight="1">
      <c r="A198" s="804"/>
      <c r="B198" s="804"/>
      <c r="C198" s="804"/>
      <c r="L198" s="804"/>
      <c r="M198" s="804"/>
      <c r="N198" s="804"/>
      <c r="W198" s="804"/>
      <c r="X198" s="804"/>
      <c r="Y198" s="804"/>
      <c r="AH198" s="804"/>
      <c r="AI198" s="804"/>
      <c r="AJ198" s="804"/>
    </row>
    <row r="199" spans="1:36" ht="15" customHeight="1">
      <c r="A199" s="804"/>
      <c r="B199" s="804"/>
      <c r="C199" s="804"/>
      <c r="L199" s="804"/>
      <c r="M199" s="804"/>
      <c r="N199" s="804"/>
      <c r="W199" s="804"/>
      <c r="X199" s="804"/>
      <c r="Y199" s="804"/>
      <c r="AH199" s="804"/>
      <c r="AI199" s="804"/>
      <c r="AJ199" s="804"/>
    </row>
    <row r="200" spans="1:36" ht="15" customHeight="1">
      <c r="A200" s="804"/>
      <c r="B200" s="804"/>
      <c r="C200" s="804"/>
      <c r="L200" s="804"/>
      <c r="M200" s="804"/>
      <c r="N200" s="804"/>
      <c r="W200" s="804"/>
      <c r="X200" s="804"/>
      <c r="Y200" s="804"/>
      <c r="AH200" s="804"/>
      <c r="AI200" s="804"/>
      <c r="AJ200" s="804"/>
    </row>
    <row r="201" spans="1:36" ht="15" customHeight="1">
      <c r="A201" s="804"/>
      <c r="B201" s="804"/>
      <c r="C201" s="804"/>
      <c r="L201" s="804"/>
      <c r="M201" s="804"/>
      <c r="N201" s="804"/>
      <c r="W201" s="804"/>
      <c r="X201" s="804"/>
      <c r="Y201" s="804"/>
      <c r="AH201" s="804"/>
      <c r="AI201" s="804"/>
      <c r="AJ201" s="804"/>
    </row>
    <row r="202" spans="3:36" ht="15" customHeight="1">
      <c r="C202" s="804"/>
      <c r="N202" s="804"/>
      <c r="Y202" s="804"/>
      <c r="AJ202" s="804"/>
    </row>
    <row r="203" ht="15" customHeight="1"/>
    <row r="204" ht="15" customHeight="1"/>
    <row r="205" spans="10:43" ht="15" customHeight="1">
      <c r="J205" s="804"/>
      <c r="U205" s="804"/>
      <c r="AF205" s="804"/>
      <c r="AQ205" s="804"/>
    </row>
    <row r="206" spans="10:43" ht="15" customHeight="1">
      <c r="J206" s="804"/>
      <c r="U206" s="804"/>
      <c r="AF206" s="804"/>
      <c r="AQ206" s="804"/>
    </row>
    <row r="207" spans="6:43" ht="15" customHeight="1">
      <c r="F207" s="804"/>
      <c r="J207" s="804"/>
      <c r="Q207" s="804"/>
      <c r="U207" s="804"/>
      <c r="AB207" s="804"/>
      <c r="AF207" s="804"/>
      <c r="AM207" s="804"/>
      <c r="AQ207" s="804"/>
    </row>
    <row r="208" spans="6:43" ht="17.25" customHeight="1">
      <c r="F208" s="804"/>
      <c r="J208" s="804"/>
      <c r="Q208" s="804"/>
      <c r="U208" s="804"/>
      <c r="AB208" s="804"/>
      <c r="AF208" s="804"/>
      <c r="AM208" s="804"/>
      <c r="AQ208" s="804"/>
    </row>
    <row r="209" spans="4:43" ht="15" customHeight="1">
      <c r="D209" s="804"/>
      <c r="E209" s="804"/>
      <c r="F209" s="804"/>
      <c r="G209" s="804"/>
      <c r="H209" s="804"/>
      <c r="I209" s="804"/>
      <c r="J209" s="804"/>
      <c r="O209" s="804"/>
      <c r="P209" s="804"/>
      <c r="Q209" s="804"/>
      <c r="R209" s="804"/>
      <c r="S209" s="804"/>
      <c r="T209" s="804"/>
      <c r="U209" s="804"/>
      <c r="Z209" s="804"/>
      <c r="AA209" s="804"/>
      <c r="AB209" s="804"/>
      <c r="AC209" s="804"/>
      <c r="AD209" s="804"/>
      <c r="AE209" s="804"/>
      <c r="AF209" s="804"/>
      <c r="AK209" s="804"/>
      <c r="AL209" s="804"/>
      <c r="AM209" s="804"/>
      <c r="AN209" s="804"/>
      <c r="AO209" s="804"/>
      <c r="AP209" s="804"/>
      <c r="AQ209" s="804"/>
    </row>
    <row r="210" spans="4:43" ht="26.25" customHeight="1">
      <c r="D210" s="804"/>
      <c r="E210" s="804"/>
      <c r="F210" s="804"/>
      <c r="G210" s="804"/>
      <c r="H210" s="804"/>
      <c r="I210" s="804"/>
      <c r="J210" s="804"/>
      <c r="O210" s="804"/>
      <c r="P210" s="804"/>
      <c r="Q210" s="804"/>
      <c r="R210" s="804"/>
      <c r="S210" s="804"/>
      <c r="T210" s="804"/>
      <c r="U210" s="804"/>
      <c r="Z210" s="804"/>
      <c r="AA210" s="804"/>
      <c r="AB210" s="804"/>
      <c r="AC210" s="804"/>
      <c r="AD210" s="804"/>
      <c r="AE210" s="804"/>
      <c r="AF210" s="804"/>
      <c r="AK210" s="804"/>
      <c r="AL210" s="804"/>
      <c r="AM210" s="804"/>
      <c r="AN210" s="804"/>
      <c r="AO210" s="804"/>
      <c r="AP210" s="804"/>
      <c r="AQ210" s="804"/>
    </row>
    <row r="211" spans="4:43" ht="15" customHeight="1">
      <c r="D211" s="804"/>
      <c r="E211" s="804"/>
      <c r="F211" s="804"/>
      <c r="G211" s="804"/>
      <c r="H211" s="804"/>
      <c r="I211" s="804"/>
      <c r="J211" s="804"/>
      <c r="O211" s="804"/>
      <c r="P211" s="804"/>
      <c r="Q211" s="804"/>
      <c r="R211" s="804"/>
      <c r="S211" s="804"/>
      <c r="T211" s="804"/>
      <c r="U211" s="804"/>
      <c r="Z211" s="804"/>
      <c r="AA211" s="804"/>
      <c r="AB211" s="804"/>
      <c r="AC211" s="804"/>
      <c r="AD211" s="804"/>
      <c r="AE211" s="804"/>
      <c r="AF211" s="804"/>
      <c r="AK211" s="804"/>
      <c r="AL211" s="804"/>
      <c r="AM211" s="804"/>
      <c r="AN211" s="804"/>
      <c r="AO211" s="804"/>
      <c r="AP211" s="804"/>
      <c r="AQ211" s="804"/>
    </row>
    <row r="212" spans="4:43" ht="15" customHeight="1">
      <c r="D212" s="804"/>
      <c r="E212" s="804"/>
      <c r="F212" s="804"/>
      <c r="G212" s="804"/>
      <c r="H212" s="804"/>
      <c r="I212" s="804"/>
      <c r="J212" s="804"/>
      <c r="O212" s="804"/>
      <c r="P212" s="804"/>
      <c r="Q212" s="804"/>
      <c r="R212" s="804"/>
      <c r="S212" s="804"/>
      <c r="T212" s="804"/>
      <c r="U212" s="804"/>
      <c r="Z212" s="804"/>
      <c r="AA212" s="804"/>
      <c r="AB212" s="804"/>
      <c r="AC212" s="804"/>
      <c r="AD212" s="804"/>
      <c r="AE212" s="804"/>
      <c r="AF212" s="804"/>
      <c r="AK212" s="804"/>
      <c r="AL212" s="804"/>
      <c r="AM212" s="804"/>
      <c r="AN212" s="804"/>
      <c r="AO212" s="804"/>
      <c r="AP212" s="804"/>
      <c r="AQ212" s="804"/>
    </row>
    <row r="213" spans="4:43" ht="15" customHeight="1">
      <c r="D213" s="804"/>
      <c r="E213" s="804"/>
      <c r="F213" s="804"/>
      <c r="G213" s="804"/>
      <c r="H213" s="804"/>
      <c r="I213" s="804"/>
      <c r="J213" s="804"/>
      <c r="O213" s="804"/>
      <c r="P213" s="804"/>
      <c r="Q213" s="804"/>
      <c r="R213" s="804"/>
      <c r="S213" s="804"/>
      <c r="T213" s="804"/>
      <c r="U213" s="804"/>
      <c r="Z213" s="804"/>
      <c r="AA213" s="804"/>
      <c r="AB213" s="804"/>
      <c r="AC213" s="804"/>
      <c r="AD213" s="804"/>
      <c r="AE213" s="804"/>
      <c r="AF213" s="804"/>
      <c r="AK213" s="804"/>
      <c r="AL213" s="804"/>
      <c r="AM213" s="804"/>
      <c r="AN213" s="804"/>
      <c r="AO213" s="804"/>
      <c r="AP213" s="804"/>
      <c r="AQ213" s="804"/>
    </row>
    <row r="214" spans="4:43" ht="15" customHeight="1">
      <c r="D214" s="804"/>
      <c r="E214" s="804"/>
      <c r="F214" s="804"/>
      <c r="G214" s="804"/>
      <c r="H214" s="804"/>
      <c r="I214" s="804"/>
      <c r="J214" s="804"/>
      <c r="O214" s="804"/>
      <c r="P214" s="804"/>
      <c r="Q214" s="804"/>
      <c r="R214" s="804"/>
      <c r="S214" s="804"/>
      <c r="T214" s="804"/>
      <c r="U214" s="804"/>
      <c r="Z214" s="804"/>
      <c r="AA214" s="804"/>
      <c r="AB214" s="804"/>
      <c r="AC214" s="804"/>
      <c r="AD214" s="804"/>
      <c r="AE214" s="804"/>
      <c r="AF214" s="804"/>
      <c r="AK214" s="804"/>
      <c r="AL214" s="804"/>
      <c r="AM214" s="804"/>
      <c r="AN214" s="804"/>
      <c r="AO214" s="804"/>
      <c r="AP214" s="804"/>
      <c r="AQ214" s="804"/>
    </row>
    <row r="215" spans="4:42" ht="15" customHeight="1">
      <c r="D215" s="804"/>
      <c r="E215" s="804"/>
      <c r="F215" s="804"/>
      <c r="G215" s="804"/>
      <c r="H215" s="804"/>
      <c r="I215" s="804"/>
      <c r="O215" s="804"/>
      <c r="P215" s="804"/>
      <c r="Q215" s="804"/>
      <c r="R215" s="804"/>
      <c r="S215" s="804"/>
      <c r="T215" s="804"/>
      <c r="Z215" s="804"/>
      <c r="AA215" s="804"/>
      <c r="AB215" s="804"/>
      <c r="AC215" s="804"/>
      <c r="AD215" s="804"/>
      <c r="AE215" s="804"/>
      <c r="AK215" s="804"/>
      <c r="AL215" s="804"/>
      <c r="AM215" s="804"/>
      <c r="AN215" s="804"/>
      <c r="AO215" s="804"/>
      <c r="AP215" s="804"/>
    </row>
    <row r="216" spans="4:42" ht="15" customHeight="1">
      <c r="D216" s="804"/>
      <c r="E216" s="804"/>
      <c r="F216" s="804"/>
      <c r="G216" s="804"/>
      <c r="H216" s="804"/>
      <c r="I216" s="804"/>
      <c r="O216" s="804"/>
      <c r="P216" s="804"/>
      <c r="Q216" s="804"/>
      <c r="R216" s="804"/>
      <c r="S216" s="804"/>
      <c r="T216" s="804"/>
      <c r="Z216" s="804"/>
      <c r="AA216" s="804"/>
      <c r="AB216" s="804"/>
      <c r="AC216" s="804"/>
      <c r="AD216" s="804"/>
      <c r="AE216" s="804"/>
      <c r="AK216" s="804"/>
      <c r="AL216" s="804"/>
      <c r="AM216" s="804"/>
      <c r="AN216" s="804"/>
      <c r="AO216" s="804"/>
      <c r="AP216" s="804"/>
    </row>
    <row r="217" spans="4:42" ht="31.5" customHeight="1">
      <c r="D217" s="804"/>
      <c r="E217" s="804"/>
      <c r="G217" s="804"/>
      <c r="H217" s="804"/>
      <c r="I217" s="804"/>
      <c r="O217" s="804"/>
      <c r="P217" s="804"/>
      <c r="R217" s="804"/>
      <c r="S217" s="804"/>
      <c r="T217" s="804"/>
      <c r="Z217" s="804"/>
      <c r="AA217" s="804"/>
      <c r="AC217" s="804"/>
      <c r="AD217" s="804"/>
      <c r="AE217" s="804"/>
      <c r="AK217" s="804"/>
      <c r="AL217" s="804"/>
      <c r="AN217" s="804"/>
      <c r="AO217" s="804"/>
      <c r="AP217" s="804"/>
    </row>
    <row r="218" spans="4:42" ht="14.25" customHeight="1">
      <c r="D218" s="804"/>
      <c r="E218" s="804"/>
      <c r="G218" s="804"/>
      <c r="H218" s="804"/>
      <c r="I218" s="804"/>
      <c r="O218" s="804"/>
      <c r="P218" s="804"/>
      <c r="R218" s="804"/>
      <c r="S218" s="804"/>
      <c r="T218" s="804"/>
      <c r="Z218" s="804"/>
      <c r="AA218" s="804"/>
      <c r="AC218" s="804"/>
      <c r="AD218" s="804"/>
      <c r="AE218" s="804"/>
      <c r="AK218" s="804"/>
      <c r="AL218" s="804"/>
      <c r="AN218" s="804"/>
      <c r="AO218" s="804"/>
      <c r="AP218" s="804"/>
    </row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5" customHeight="1"/>
    <row r="231" ht="15" customHeight="1"/>
    <row r="232" ht="15" customHeight="1"/>
    <row r="233" ht="14.25" customHeight="1"/>
    <row r="234" ht="14.25" customHeight="1"/>
    <row r="235" ht="14.25" customHeight="1"/>
    <row r="236" ht="15" customHeight="1"/>
    <row r="237" ht="15" customHeight="1"/>
    <row r="238" ht="15" customHeight="1"/>
    <row r="239" ht="14.25" customHeight="1"/>
    <row r="240" ht="14.25" customHeight="1"/>
    <row r="241" ht="14.25" customHeight="1"/>
    <row r="242" ht="23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5" customHeight="1"/>
    <row r="269" ht="15" customHeight="1"/>
    <row r="270" ht="14.25" customHeight="1"/>
    <row r="271" ht="16.5" customHeight="1"/>
    <row r="272" ht="21" customHeight="1"/>
    <row r="273" ht="38.25" customHeight="1"/>
    <row r="274" ht="15" customHeight="1"/>
    <row r="275" ht="14.25" customHeight="1"/>
    <row r="276" ht="14.25" customHeight="1"/>
    <row r="277" ht="14.25" customHeight="1"/>
    <row r="278" ht="14.25" customHeight="1"/>
    <row r="279" ht="15.75" customHeight="1"/>
    <row r="280" ht="15" customHeight="1"/>
    <row r="281" ht="15" customHeight="1"/>
    <row r="282" spans="1:42" ht="14.25" customHeight="1">
      <c r="A282" s="804"/>
      <c r="B282" s="804"/>
      <c r="C282" s="804"/>
      <c r="D282" s="804"/>
      <c r="E282" s="804"/>
      <c r="F282" s="804"/>
      <c r="G282" s="804"/>
      <c r="H282" s="804"/>
      <c r="I282" s="804"/>
      <c r="L282" s="804"/>
      <c r="M282" s="804"/>
      <c r="N282" s="804"/>
      <c r="O282" s="804"/>
      <c r="P282" s="804"/>
      <c r="Q282" s="804"/>
      <c r="R282" s="804"/>
      <c r="S282" s="804"/>
      <c r="T282" s="804"/>
      <c r="W282" s="804"/>
      <c r="X282" s="804"/>
      <c r="Y282" s="804"/>
      <c r="Z282" s="804"/>
      <c r="AA282" s="804"/>
      <c r="AB282" s="804"/>
      <c r="AC282" s="804"/>
      <c r="AD282" s="804"/>
      <c r="AE282" s="804"/>
      <c r="AH282" s="804"/>
      <c r="AI282" s="804"/>
      <c r="AJ282" s="804"/>
      <c r="AK282" s="804"/>
      <c r="AL282" s="804"/>
      <c r="AM282" s="804"/>
      <c r="AN282" s="804"/>
      <c r="AO282" s="804"/>
      <c r="AP282" s="804"/>
    </row>
    <row r="283" spans="1:42" ht="14.25" customHeight="1">
      <c r="A283" s="804"/>
      <c r="B283" s="804"/>
      <c r="C283" s="804"/>
      <c r="D283" s="804"/>
      <c r="E283" s="804"/>
      <c r="F283" s="804"/>
      <c r="G283" s="804"/>
      <c r="H283" s="804"/>
      <c r="I283" s="804"/>
      <c r="L283" s="804"/>
      <c r="M283" s="804"/>
      <c r="N283" s="804"/>
      <c r="O283" s="804"/>
      <c r="P283" s="804"/>
      <c r="Q283" s="804"/>
      <c r="R283" s="804"/>
      <c r="S283" s="804"/>
      <c r="T283" s="804"/>
      <c r="W283" s="804"/>
      <c r="X283" s="804"/>
      <c r="Y283" s="804"/>
      <c r="Z283" s="804"/>
      <c r="AA283" s="804"/>
      <c r="AB283" s="804"/>
      <c r="AC283" s="804"/>
      <c r="AD283" s="804"/>
      <c r="AE283" s="804"/>
      <c r="AH283" s="804"/>
      <c r="AI283" s="804"/>
      <c r="AJ283" s="804"/>
      <c r="AK283" s="804"/>
      <c r="AL283" s="804"/>
      <c r="AM283" s="804"/>
      <c r="AN283" s="804"/>
      <c r="AO283" s="804"/>
      <c r="AP283" s="804"/>
    </row>
    <row r="284" spans="1:42" ht="14.25" customHeight="1">
      <c r="A284" s="804"/>
      <c r="B284" s="804"/>
      <c r="C284" s="804"/>
      <c r="D284" s="804"/>
      <c r="E284" s="804"/>
      <c r="G284" s="804"/>
      <c r="H284" s="804"/>
      <c r="I284" s="804"/>
      <c r="L284" s="804"/>
      <c r="M284" s="804"/>
      <c r="N284" s="804"/>
      <c r="O284" s="804"/>
      <c r="P284" s="804"/>
      <c r="R284" s="804"/>
      <c r="S284" s="804"/>
      <c r="T284" s="804"/>
      <c r="W284" s="804"/>
      <c r="X284" s="804"/>
      <c r="Y284" s="804"/>
      <c r="Z284" s="804"/>
      <c r="AA284" s="804"/>
      <c r="AC284" s="804"/>
      <c r="AD284" s="804"/>
      <c r="AE284" s="804"/>
      <c r="AH284" s="804"/>
      <c r="AI284" s="804"/>
      <c r="AJ284" s="804"/>
      <c r="AK284" s="804"/>
      <c r="AL284" s="804"/>
      <c r="AN284" s="804"/>
      <c r="AO284" s="804"/>
      <c r="AP284" s="804"/>
    </row>
    <row r="285" spans="1:42" ht="15" customHeight="1">
      <c r="A285" s="804"/>
      <c r="B285" s="804"/>
      <c r="C285" s="804"/>
      <c r="D285" s="804"/>
      <c r="E285" s="804"/>
      <c r="G285" s="804"/>
      <c r="H285" s="804"/>
      <c r="I285" s="804"/>
      <c r="L285" s="804"/>
      <c r="M285" s="804"/>
      <c r="N285" s="804"/>
      <c r="O285" s="804"/>
      <c r="P285" s="804"/>
      <c r="R285" s="804"/>
      <c r="S285" s="804"/>
      <c r="T285" s="804"/>
      <c r="W285" s="804"/>
      <c r="X285" s="804"/>
      <c r="Y285" s="804"/>
      <c r="Z285" s="804"/>
      <c r="AA285" s="804"/>
      <c r="AC285" s="804"/>
      <c r="AD285" s="804"/>
      <c r="AE285" s="804"/>
      <c r="AH285" s="804"/>
      <c r="AI285" s="804"/>
      <c r="AJ285" s="804"/>
      <c r="AK285" s="804"/>
      <c r="AL285" s="804"/>
      <c r="AN285" s="804"/>
      <c r="AO285" s="804"/>
      <c r="AP285" s="804"/>
    </row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.75" customHeight="1"/>
    <row r="293" ht="15.75" customHeight="1"/>
    <row r="294" ht="27" customHeight="1"/>
    <row r="295" ht="15" customHeight="1"/>
    <row r="296" spans="1:43" s="804" customFormat="1" ht="12.75" customHeight="1">
      <c r="A296"/>
      <c r="B296"/>
      <c r="C296"/>
      <c r="D296"/>
      <c r="E296"/>
      <c r="F296"/>
      <c r="G296"/>
      <c r="H296"/>
      <c r="I296"/>
      <c r="J296"/>
      <c r="L296"/>
      <c r="M296"/>
      <c r="N296"/>
      <c r="O296"/>
      <c r="P296"/>
      <c r="Q296"/>
      <c r="R296"/>
      <c r="S296"/>
      <c r="T296"/>
      <c r="U296"/>
      <c r="W296"/>
      <c r="X296"/>
      <c r="Y296"/>
      <c r="Z296"/>
      <c r="AA296"/>
      <c r="AB296"/>
      <c r="AC296"/>
      <c r="AD296"/>
      <c r="AE296"/>
      <c r="AF296"/>
      <c r="AH296"/>
      <c r="AI296"/>
      <c r="AJ296"/>
      <c r="AK296"/>
      <c r="AL296"/>
      <c r="AM296"/>
      <c r="AN296"/>
      <c r="AO296"/>
      <c r="AP296"/>
      <c r="AQ296"/>
    </row>
    <row r="297" ht="14.25" customHeight="1"/>
    <row r="298" ht="15.75" customHeight="1"/>
    <row r="299" ht="18" customHeight="1"/>
    <row r="300" ht="15" customHeight="1"/>
    <row r="301" ht="15" customHeight="1"/>
    <row r="302" ht="18" customHeight="1"/>
    <row r="303" ht="18" customHeight="1"/>
    <row r="304" ht="18" customHeight="1"/>
    <row r="305" spans="1:43" s="911" customFormat="1" ht="15" customHeight="1">
      <c r="A305"/>
      <c r="B305"/>
      <c r="C305"/>
      <c r="D305"/>
      <c r="E305"/>
      <c r="F305"/>
      <c r="G305"/>
      <c r="H305"/>
      <c r="I305"/>
      <c r="J305"/>
      <c r="L305"/>
      <c r="M305"/>
      <c r="N305"/>
      <c r="O305"/>
      <c r="P305"/>
      <c r="Q305"/>
      <c r="R305"/>
      <c r="S305"/>
      <c r="T305"/>
      <c r="U305"/>
      <c r="W305"/>
      <c r="X305"/>
      <c r="Y305"/>
      <c r="Z305"/>
      <c r="AA305"/>
      <c r="AB305"/>
      <c r="AC305"/>
      <c r="AD305"/>
      <c r="AE305"/>
      <c r="AF305"/>
      <c r="AH305"/>
      <c r="AI305"/>
      <c r="AJ305"/>
      <c r="AK305"/>
      <c r="AL305"/>
      <c r="AM305"/>
      <c r="AN305"/>
      <c r="AO305"/>
      <c r="AP305"/>
      <c r="AQ305"/>
    </row>
    <row r="306" ht="15" customHeight="1"/>
    <row r="307" spans="1:43" s="911" customFormat="1" ht="15" customHeight="1">
      <c r="A307"/>
      <c r="B307"/>
      <c r="C307"/>
      <c r="D307"/>
      <c r="E307"/>
      <c r="F307"/>
      <c r="G307"/>
      <c r="H307"/>
      <c r="I307"/>
      <c r="J307"/>
      <c r="L307"/>
      <c r="M307"/>
      <c r="N307"/>
      <c r="O307"/>
      <c r="P307"/>
      <c r="Q307"/>
      <c r="R307"/>
      <c r="S307"/>
      <c r="T307"/>
      <c r="U307"/>
      <c r="W307"/>
      <c r="X307"/>
      <c r="Y307"/>
      <c r="Z307"/>
      <c r="AA307"/>
      <c r="AB307"/>
      <c r="AC307"/>
      <c r="AD307"/>
      <c r="AE307"/>
      <c r="AF307"/>
      <c r="AH307"/>
      <c r="AI307"/>
      <c r="AJ307"/>
      <c r="AK307"/>
      <c r="AL307"/>
      <c r="AM307"/>
      <c r="AN307"/>
      <c r="AO307"/>
      <c r="AP307"/>
      <c r="AQ307"/>
    </row>
    <row r="308" ht="15" customHeight="1"/>
    <row r="309" spans="1:43" s="911" customFormat="1" ht="15" customHeight="1">
      <c r="A309"/>
      <c r="B309"/>
      <c r="C309"/>
      <c r="D309"/>
      <c r="E309"/>
      <c r="F309"/>
      <c r="G309"/>
      <c r="H309"/>
      <c r="I309"/>
      <c r="J309"/>
      <c r="L309"/>
      <c r="M309"/>
      <c r="N309"/>
      <c r="O309"/>
      <c r="P309"/>
      <c r="Q309"/>
      <c r="R309"/>
      <c r="S309"/>
      <c r="T309"/>
      <c r="U309"/>
      <c r="W309"/>
      <c r="X309"/>
      <c r="Y309"/>
      <c r="Z309"/>
      <c r="AA309"/>
      <c r="AB309"/>
      <c r="AC309"/>
      <c r="AD309"/>
      <c r="AE309"/>
      <c r="AF309"/>
      <c r="AH309"/>
      <c r="AI309"/>
      <c r="AJ309"/>
      <c r="AK309"/>
      <c r="AL309"/>
      <c r="AM309"/>
      <c r="AN309"/>
      <c r="AO309"/>
      <c r="AP309"/>
      <c r="AQ309"/>
    </row>
    <row r="310" ht="15" customHeight="1"/>
    <row r="311" spans="1:43" s="911" customFormat="1" ht="15" customHeight="1">
      <c r="A311"/>
      <c r="B311"/>
      <c r="C311"/>
      <c r="D311"/>
      <c r="E311"/>
      <c r="F311"/>
      <c r="G311"/>
      <c r="H311"/>
      <c r="I311"/>
      <c r="J311"/>
      <c r="L311"/>
      <c r="M311"/>
      <c r="N311"/>
      <c r="O311"/>
      <c r="P311"/>
      <c r="Q311"/>
      <c r="R311"/>
      <c r="S311"/>
      <c r="T311"/>
      <c r="U311"/>
      <c r="W311"/>
      <c r="X311"/>
      <c r="Y311"/>
      <c r="Z311"/>
      <c r="AA311"/>
      <c r="AB311"/>
      <c r="AC311"/>
      <c r="AD311"/>
      <c r="AE311"/>
      <c r="AF311"/>
      <c r="AH311"/>
      <c r="AI311"/>
      <c r="AJ311"/>
      <c r="AK311"/>
      <c r="AL311"/>
      <c r="AM311"/>
      <c r="AN311"/>
      <c r="AO311"/>
      <c r="AP311"/>
      <c r="AQ311"/>
    </row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46.5" customHeight="1"/>
    <row r="323" ht="24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4.2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32.2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5" customHeight="1"/>
    <row r="369" ht="15" customHeight="1"/>
    <row r="370" ht="15" customHeight="1"/>
    <row r="371" ht="15" customHeight="1"/>
    <row r="372" ht="15.75" customHeight="1"/>
    <row r="373" ht="15" customHeight="1"/>
    <row r="374" spans="1:43" s="911" customFormat="1" ht="15" customHeight="1">
      <c r="A374"/>
      <c r="B374"/>
      <c r="C374"/>
      <c r="D374"/>
      <c r="E374"/>
      <c r="F374"/>
      <c r="G374"/>
      <c r="H374"/>
      <c r="I374"/>
      <c r="J374"/>
      <c r="L374"/>
      <c r="M374"/>
      <c r="N374"/>
      <c r="O374"/>
      <c r="P374"/>
      <c r="Q374"/>
      <c r="R374"/>
      <c r="S374"/>
      <c r="T374"/>
      <c r="U374"/>
      <c r="W374"/>
      <c r="X374"/>
      <c r="Y374"/>
      <c r="Z374"/>
      <c r="AA374"/>
      <c r="AB374"/>
      <c r="AC374"/>
      <c r="AD374"/>
      <c r="AE374"/>
      <c r="AF374"/>
      <c r="AH374"/>
      <c r="AI374"/>
      <c r="AJ374"/>
      <c r="AK374"/>
      <c r="AL374"/>
      <c r="AM374"/>
      <c r="AN374"/>
      <c r="AO374"/>
      <c r="AP374"/>
      <c r="AQ374"/>
    </row>
    <row r="375" ht="15" customHeight="1"/>
    <row r="376" spans="1:43" s="911" customFormat="1" ht="15" customHeight="1">
      <c r="A376"/>
      <c r="B376"/>
      <c r="C376"/>
      <c r="D376"/>
      <c r="E376"/>
      <c r="F376"/>
      <c r="G376"/>
      <c r="H376"/>
      <c r="I376"/>
      <c r="J376"/>
      <c r="L376"/>
      <c r="M376"/>
      <c r="N376"/>
      <c r="O376"/>
      <c r="P376"/>
      <c r="Q376"/>
      <c r="R376"/>
      <c r="S376"/>
      <c r="T376"/>
      <c r="U376"/>
      <c r="W376"/>
      <c r="X376"/>
      <c r="Y376"/>
      <c r="Z376"/>
      <c r="AA376"/>
      <c r="AB376"/>
      <c r="AC376"/>
      <c r="AD376"/>
      <c r="AE376"/>
      <c r="AF376"/>
      <c r="AH376"/>
      <c r="AI376"/>
      <c r="AJ376"/>
      <c r="AK376"/>
      <c r="AL376"/>
      <c r="AM376"/>
      <c r="AN376"/>
      <c r="AO376"/>
      <c r="AP376"/>
      <c r="AQ376"/>
    </row>
    <row r="377" ht="15" customHeight="1"/>
    <row r="378" spans="1:43" s="911" customFormat="1" ht="15" customHeight="1">
      <c r="A378"/>
      <c r="B378"/>
      <c r="C378"/>
      <c r="D378"/>
      <c r="E378"/>
      <c r="F378"/>
      <c r="G378"/>
      <c r="H378"/>
      <c r="I378"/>
      <c r="J378"/>
      <c r="L378"/>
      <c r="M378"/>
      <c r="N378"/>
      <c r="O378"/>
      <c r="P378"/>
      <c r="Q378"/>
      <c r="R378"/>
      <c r="S378"/>
      <c r="T378"/>
      <c r="U378"/>
      <c r="W378"/>
      <c r="X378"/>
      <c r="Y378"/>
      <c r="Z378"/>
      <c r="AA378"/>
      <c r="AB378"/>
      <c r="AC378"/>
      <c r="AD378"/>
      <c r="AE378"/>
      <c r="AF378"/>
      <c r="AH378"/>
      <c r="AI378"/>
      <c r="AJ378"/>
      <c r="AK378"/>
      <c r="AL378"/>
      <c r="AM378"/>
      <c r="AN378"/>
      <c r="AO378"/>
      <c r="AP378"/>
      <c r="AQ378"/>
    </row>
    <row r="379" ht="15" customHeight="1"/>
    <row r="380" spans="1:43" s="911" customFormat="1" ht="15" customHeight="1">
      <c r="A380"/>
      <c r="B380"/>
      <c r="C380"/>
      <c r="D380"/>
      <c r="E380"/>
      <c r="F380"/>
      <c r="G380"/>
      <c r="H380"/>
      <c r="I380"/>
      <c r="J380"/>
      <c r="L380"/>
      <c r="M380"/>
      <c r="N380"/>
      <c r="O380"/>
      <c r="P380"/>
      <c r="Q380"/>
      <c r="R380"/>
      <c r="S380"/>
      <c r="T380"/>
      <c r="U380"/>
      <c r="W380"/>
      <c r="X380"/>
      <c r="Y380"/>
      <c r="Z380"/>
      <c r="AA380"/>
      <c r="AB380"/>
      <c r="AC380"/>
      <c r="AD380"/>
      <c r="AE380"/>
      <c r="AF380"/>
      <c r="AH380"/>
      <c r="AI380"/>
      <c r="AJ380"/>
      <c r="AK380"/>
      <c r="AL380"/>
      <c r="AM380"/>
      <c r="AN380"/>
      <c r="AO380"/>
      <c r="AP380"/>
      <c r="AQ380"/>
    </row>
    <row r="381" ht="15" customHeight="1"/>
    <row r="382" ht="14.25" customHeight="1"/>
    <row r="383" ht="14.25" customHeight="1"/>
    <row r="384" ht="17.25" customHeight="1"/>
    <row r="385" ht="17.25" customHeight="1"/>
    <row r="386" ht="16.5" customHeight="1"/>
    <row r="387" ht="15.75" customHeight="1"/>
    <row r="389" ht="14.25" customHeight="1"/>
    <row r="390" ht="14.25" customHeight="1"/>
    <row r="391" ht="14.25" customHeight="1"/>
    <row r="392" ht="15" customHeight="1"/>
    <row r="393" ht="15" customHeight="1"/>
    <row r="394" ht="14.25" customHeight="1"/>
    <row r="395" ht="14.25" customHeight="1"/>
    <row r="396" ht="14.25" customHeight="1"/>
    <row r="397" ht="14.25" customHeight="1"/>
    <row r="398" ht="15" customHeight="1"/>
    <row r="399" ht="15" customHeight="1"/>
    <row r="400" ht="14.25" customHeight="1"/>
    <row r="401" ht="14.25" customHeight="1"/>
    <row r="404" ht="16.5" customHeight="1"/>
    <row r="405" ht="16.5" customHeight="1"/>
    <row r="406" ht="10.5" customHeight="1"/>
    <row r="407" ht="17.25" customHeight="1"/>
    <row r="431" spans="9:42" ht="12.75">
      <c r="I431" s="804"/>
      <c r="T431" s="804"/>
      <c r="AE431" s="804"/>
      <c r="AP431" s="804"/>
    </row>
    <row r="434" spans="1:43" ht="12.75">
      <c r="A434" s="911"/>
      <c r="B434" s="911"/>
      <c r="C434" s="911"/>
      <c r="D434" s="911"/>
      <c r="E434" s="911"/>
      <c r="F434" s="911"/>
      <c r="G434" s="911"/>
      <c r="H434" s="911"/>
      <c r="I434" s="911"/>
      <c r="J434" s="911"/>
      <c r="L434" s="911"/>
      <c r="M434" s="911"/>
      <c r="N434" s="911"/>
      <c r="O434" s="911"/>
      <c r="P434" s="911"/>
      <c r="Q434" s="911"/>
      <c r="R434" s="911"/>
      <c r="S434" s="911"/>
      <c r="T434" s="911"/>
      <c r="U434" s="911"/>
      <c r="W434" s="911"/>
      <c r="X434" s="911"/>
      <c r="Y434" s="911"/>
      <c r="Z434" s="911"/>
      <c r="AA434" s="911"/>
      <c r="AB434" s="911"/>
      <c r="AC434" s="911"/>
      <c r="AD434" s="911"/>
      <c r="AE434" s="911"/>
      <c r="AF434" s="911"/>
      <c r="AH434" s="911"/>
      <c r="AI434" s="911"/>
      <c r="AJ434" s="911"/>
      <c r="AK434" s="911"/>
      <c r="AL434" s="911"/>
      <c r="AM434" s="911"/>
      <c r="AN434" s="911"/>
      <c r="AO434" s="911"/>
      <c r="AP434" s="911"/>
      <c r="AQ434" s="911"/>
    </row>
    <row r="436" spans="1:43" ht="12.75">
      <c r="A436" s="911"/>
      <c r="B436" s="911"/>
      <c r="C436" s="911"/>
      <c r="D436" s="911"/>
      <c r="E436" s="911"/>
      <c r="F436" s="911"/>
      <c r="G436" s="911"/>
      <c r="H436" s="911"/>
      <c r="I436" s="911"/>
      <c r="J436" s="911"/>
      <c r="L436" s="911"/>
      <c r="M436" s="911"/>
      <c r="N436" s="911"/>
      <c r="O436" s="911"/>
      <c r="P436" s="911"/>
      <c r="Q436" s="911"/>
      <c r="R436" s="911"/>
      <c r="S436" s="911"/>
      <c r="T436" s="911"/>
      <c r="U436" s="911"/>
      <c r="W436" s="911"/>
      <c r="X436" s="911"/>
      <c r="Y436" s="911"/>
      <c r="Z436" s="911"/>
      <c r="AA436" s="911"/>
      <c r="AB436" s="911"/>
      <c r="AC436" s="911"/>
      <c r="AD436" s="911"/>
      <c r="AE436" s="911"/>
      <c r="AF436" s="911"/>
      <c r="AH436" s="911"/>
      <c r="AI436" s="911"/>
      <c r="AJ436" s="911"/>
      <c r="AK436" s="911"/>
      <c r="AL436" s="911"/>
      <c r="AM436" s="911"/>
      <c r="AN436" s="911"/>
      <c r="AO436" s="911"/>
      <c r="AP436" s="911"/>
      <c r="AQ436" s="911"/>
    </row>
    <row r="438" spans="1:43" ht="12.75">
      <c r="A438" s="911"/>
      <c r="B438" s="911"/>
      <c r="C438" s="911"/>
      <c r="D438" s="911"/>
      <c r="E438" s="911"/>
      <c r="F438" s="911"/>
      <c r="G438" s="911"/>
      <c r="H438" s="911"/>
      <c r="I438" s="911"/>
      <c r="J438" s="911"/>
      <c r="L438" s="911"/>
      <c r="M438" s="911"/>
      <c r="N438" s="911"/>
      <c r="O438" s="911"/>
      <c r="P438" s="911"/>
      <c r="Q438" s="911"/>
      <c r="R438" s="911"/>
      <c r="S438" s="911"/>
      <c r="T438" s="911"/>
      <c r="U438" s="911"/>
      <c r="W438" s="911"/>
      <c r="X438" s="911"/>
      <c r="Y438" s="911"/>
      <c r="Z438" s="911"/>
      <c r="AA438" s="911"/>
      <c r="AB438" s="911"/>
      <c r="AC438" s="911"/>
      <c r="AD438" s="911"/>
      <c r="AE438" s="911"/>
      <c r="AF438" s="911"/>
      <c r="AH438" s="911"/>
      <c r="AI438" s="911"/>
      <c r="AJ438" s="911"/>
      <c r="AK438" s="911"/>
      <c r="AL438" s="911"/>
      <c r="AM438" s="911"/>
      <c r="AN438" s="911"/>
      <c r="AO438" s="911"/>
      <c r="AP438" s="911"/>
      <c r="AQ438" s="911"/>
    </row>
    <row r="440" spans="1:43" ht="12.75">
      <c r="A440" s="911"/>
      <c r="B440" s="911"/>
      <c r="C440" s="911"/>
      <c r="D440" s="911"/>
      <c r="E440" s="911"/>
      <c r="F440" s="911"/>
      <c r="G440" s="911"/>
      <c r="H440" s="911"/>
      <c r="I440" s="911"/>
      <c r="J440" s="911"/>
      <c r="L440" s="911"/>
      <c r="M440" s="911"/>
      <c r="N440" s="911"/>
      <c r="O440" s="911"/>
      <c r="P440" s="911"/>
      <c r="Q440" s="911"/>
      <c r="R440" s="911"/>
      <c r="S440" s="911"/>
      <c r="T440" s="911"/>
      <c r="U440" s="911"/>
      <c r="W440" s="911"/>
      <c r="X440" s="911"/>
      <c r="Y440" s="911"/>
      <c r="Z440" s="911"/>
      <c r="AA440" s="911"/>
      <c r="AB440" s="911"/>
      <c r="AC440" s="911"/>
      <c r="AD440" s="911"/>
      <c r="AE440" s="911"/>
      <c r="AF440" s="911"/>
      <c r="AH440" s="911"/>
      <c r="AI440" s="911"/>
      <c r="AJ440" s="911"/>
      <c r="AK440" s="911"/>
      <c r="AL440" s="911"/>
      <c r="AM440" s="911"/>
      <c r="AN440" s="911"/>
      <c r="AO440" s="911"/>
      <c r="AP440" s="911"/>
      <c r="AQ440" s="911"/>
    </row>
    <row r="441" spans="6:39" ht="12.75">
      <c r="F441" s="804"/>
      <c r="Q441" s="804"/>
      <c r="AB441" s="804"/>
      <c r="AM441" s="804"/>
    </row>
    <row r="444" spans="1:42" ht="12.75">
      <c r="A444" s="804"/>
      <c r="B444" s="804"/>
      <c r="C444" s="804"/>
      <c r="D444" s="804"/>
      <c r="E444" s="804"/>
      <c r="G444" s="804"/>
      <c r="H444" s="804"/>
      <c r="I444" s="804"/>
      <c r="L444" s="804"/>
      <c r="M444" s="804"/>
      <c r="N444" s="804"/>
      <c r="O444" s="804"/>
      <c r="P444" s="804"/>
      <c r="R444" s="804"/>
      <c r="S444" s="804"/>
      <c r="T444" s="804"/>
      <c r="W444" s="804"/>
      <c r="X444" s="804"/>
      <c r="Y444" s="804"/>
      <c r="Z444" s="804"/>
      <c r="AA444" s="804"/>
      <c r="AC444" s="804"/>
      <c r="AD444" s="804"/>
      <c r="AE444" s="804"/>
      <c r="AH444" s="804"/>
      <c r="AI444" s="804"/>
      <c r="AJ444" s="804"/>
      <c r="AK444" s="804"/>
      <c r="AL444" s="804"/>
      <c r="AN444" s="804"/>
      <c r="AO444" s="804"/>
      <c r="AP444" s="804"/>
    </row>
    <row r="484" spans="1:43" ht="12.75">
      <c r="A484" s="911"/>
      <c r="B484" s="911"/>
      <c r="C484" s="911"/>
      <c r="D484" s="911"/>
      <c r="E484" s="911"/>
      <c r="F484" s="911"/>
      <c r="G484" s="911"/>
      <c r="H484" s="911"/>
      <c r="I484" s="911"/>
      <c r="J484" s="911"/>
      <c r="L484" s="911"/>
      <c r="M484" s="911"/>
      <c r="N484" s="911"/>
      <c r="O484" s="911"/>
      <c r="P484" s="911"/>
      <c r="Q484" s="911"/>
      <c r="R484" s="911"/>
      <c r="S484" s="911"/>
      <c r="T484" s="911"/>
      <c r="U484" s="911"/>
      <c r="W484" s="911"/>
      <c r="X484" s="911"/>
      <c r="Y484" s="911"/>
      <c r="Z484" s="911"/>
      <c r="AA484" s="911"/>
      <c r="AB484" s="911"/>
      <c r="AC484" s="911"/>
      <c r="AD484" s="911"/>
      <c r="AE484" s="911"/>
      <c r="AF484" s="911"/>
      <c r="AH484" s="911"/>
      <c r="AI484" s="911"/>
      <c r="AJ484" s="911"/>
      <c r="AK484" s="911"/>
      <c r="AL484" s="911"/>
      <c r="AM484" s="911"/>
      <c r="AN484" s="911"/>
      <c r="AO484" s="911"/>
      <c r="AP484" s="911"/>
      <c r="AQ484" s="911"/>
    </row>
    <row r="486" spans="1:43" ht="12.75">
      <c r="A486" s="911"/>
      <c r="B486" s="911"/>
      <c r="C486" s="911"/>
      <c r="D486" s="911"/>
      <c r="E486" s="911"/>
      <c r="F486" s="911"/>
      <c r="G486" s="911"/>
      <c r="H486" s="911"/>
      <c r="I486" s="911"/>
      <c r="J486" s="911"/>
      <c r="L486" s="911"/>
      <c r="M486" s="911"/>
      <c r="N486" s="911"/>
      <c r="O486" s="911"/>
      <c r="P486" s="911"/>
      <c r="Q486" s="911"/>
      <c r="R486" s="911"/>
      <c r="S486" s="911"/>
      <c r="T486" s="911"/>
      <c r="U486" s="911"/>
      <c r="W486" s="911"/>
      <c r="X486" s="911"/>
      <c r="Y486" s="911"/>
      <c r="Z486" s="911"/>
      <c r="AA486" s="911"/>
      <c r="AB486" s="911"/>
      <c r="AC486" s="911"/>
      <c r="AD486" s="911"/>
      <c r="AE486" s="911"/>
      <c r="AF486" s="911"/>
      <c r="AH486" s="911"/>
      <c r="AI486" s="911"/>
      <c r="AJ486" s="911"/>
      <c r="AK486" s="911"/>
      <c r="AL486" s="911"/>
      <c r="AM486" s="911"/>
      <c r="AN486" s="911"/>
      <c r="AO486" s="911"/>
      <c r="AP486" s="911"/>
      <c r="AQ486" s="911"/>
    </row>
    <row r="488" spans="1:43" ht="12.75">
      <c r="A488" s="911"/>
      <c r="B488" s="911"/>
      <c r="C488" s="911"/>
      <c r="D488" s="911"/>
      <c r="E488" s="911"/>
      <c r="F488" s="911"/>
      <c r="G488" s="911"/>
      <c r="H488" s="911"/>
      <c r="I488" s="911"/>
      <c r="J488" s="911"/>
      <c r="L488" s="911"/>
      <c r="M488" s="911"/>
      <c r="N488" s="911"/>
      <c r="O488" s="911"/>
      <c r="P488" s="911"/>
      <c r="Q488" s="911"/>
      <c r="R488" s="911"/>
      <c r="S488" s="911"/>
      <c r="T488" s="911"/>
      <c r="U488" s="911"/>
      <c r="W488" s="911"/>
      <c r="X488" s="911"/>
      <c r="Y488" s="911"/>
      <c r="Z488" s="911"/>
      <c r="AA488" s="911"/>
      <c r="AB488" s="911"/>
      <c r="AC488" s="911"/>
      <c r="AD488" s="911"/>
      <c r="AE488" s="911"/>
      <c r="AF488" s="911"/>
      <c r="AH488" s="911"/>
      <c r="AI488" s="911"/>
      <c r="AJ488" s="911"/>
      <c r="AK488" s="911"/>
      <c r="AL488" s="911"/>
      <c r="AM488" s="911"/>
      <c r="AN488" s="911"/>
      <c r="AO488" s="911"/>
      <c r="AP488" s="911"/>
      <c r="AQ488" s="911"/>
    </row>
    <row r="490" spans="1:43" ht="12.75">
      <c r="A490" s="911"/>
      <c r="B490" s="911"/>
      <c r="C490" s="911"/>
      <c r="D490" s="911"/>
      <c r="E490" s="911"/>
      <c r="F490" s="911"/>
      <c r="G490" s="911"/>
      <c r="H490" s="911"/>
      <c r="I490" s="911"/>
      <c r="J490" s="911"/>
      <c r="L490" s="911"/>
      <c r="M490" s="911"/>
      <c r="N490" s="911"/>
      <c r="O490" s="911"/>
      <c r="P490" s="911"/>
      <c r="Q490" s="911"/>
      <c r="R490" s="911"/>
      <c r="S490" s="911"/>
      <c r="T490" s="911"/>
      <c r="U490" s="911"/>
      <c r="W490" s="911"/>
      <c r="X490" s="911"/>
      <c r="Y490" s="911"/>
      <c r="Z490" s="911"/>
      <c r="AA490" s="911"/>
      <c r="AB490" s="911"/>
      <c r="AC490" s="911"/>
      <c r="AD490" s="911"/>
      <c r="AE490" s="911"/>
      <c r="AF490" s="911"/>
      <c r="AH490" s="911"/>
      <c r="AI490" s="911"/>
      <c r="AJ490" s="911"/>
      <c r="AK490" s="911"/>
      <c r="AL490" s="911"/>
      <c r="AM490" s="911"/>
      <c r="AN490" s="911"/>
      <c r="AO490" s="911"/>
      <c r="AP490" s="911"/>
      <c r="AQ490" s="911"/>
    </row>
    <row r="503" ht="12.75" customHeight="1"/>
    <row r="524" spans="1:43" s="918" customFormat="1" ht="15">
      <c r="A524"/>
      <c r="B524"/>
      <c r="C524"/>
      <c r="D524"/>
      <c r="E524"/>
      <c r="F524"/>
      <c r="G524"/>
      <c r="H524"/>
      <c r="I524"/>
      <c r="J524"/>
      <c r="L524"/>
      <c r="M524"/>
      <c r="N524"/>
      <c r="O524"/>
      <c r="P524"/>
      <c r="Q524"/>
      <c r="R524"/>
      <c r="S524"/>
      <c r="T524"/>
      <c r="U524"/>
      <c r="W524"/>
      <c r="X524"/>
      <c r="Y524"/>
      <c r="Z524"/>
      <c r="AA524"/>
      <c r="AB524"/>
      <c r="AC524"/>
      <c r="AD524"/>
      <c r="AE524"/>
      <c r="AF524"/>
      <c r="AH524"/>
      <c r="AI524"/>
      <c r="AJ524"/>
      <c r="AK524"/>
      <c r="AL524"/>
      <c r="AM524"/>
      <c r="AN524"/>
      <c r="AO524"/>
      <c r="AP524"/>
      <c r="AQ524"/>
    </row>
    <row r="533" ht="15" customHeight="1"/>
    <row r="534" ht="13.5" customHeight="1"/>
    <row r="561" spans="1:34" ht="12.75">
      <c r="A561" s="83"/>
      <c r="L561" s="83"/>
      <c r="W561" s="83"/>
      <c r="AH561" s="83"/>
    </row>
    <row r="563" spans="1:34" ht="12.75">
      <c r="A563" s="804"/>
      <c r="L563" s="804"/>
      <c r="W563" s="804"/>
      <c r="AH563" s="804"/>
    </row>
    <row r="567" spans="1:34" ht="12.75">
      <c r="A567" s="804"/>
      <c r="L567" s="804"/>
      <c r="W567" s="804"/>
      <c r="AH567" s="804"/>
    </row>
    <row r="568" spans="1:34" ht="12.75">
      <c r="A568" s="804"/>
      <c r="L568" s="804"/>
      <c r="W568" s="804"/>
      <c r="AH568" s="804"/>
    </row>
    <row r="569" spans="1:34" ht="12.75">
      <c r="A569" s="804"/>
      <c r="L569" s="804"/>
      <c r="W569" s="804"/>
      <c r="AH569" s="804"/>
    </row>
    <row r="570" spans="1:43" s="918" customFormat="1" ht="15">
      <c r="A570" s="804"/>
      <c r="B570"/>
      <c r="C570"/>
      <c r="D570"/>
      <c r="E570"/>
      <c r="F570"/>
      <c r="G570"/>
      <c r="H570"/>
      <c r="I570"/>
      <c r="J570"/>
      <c r="L570" s="804"/>
      <c r="M570"/>
      <c r="N570"/>
      <c r="O570"/>
      <c r="P570"/>
      <c r="Q570"/>
      <c r="R570"/>
      <c r="S570"/>
      <c r="T570"/>
      <c r="U570"/>
      <c r="W570" s="804"/>
      <c r="X570"/>
      <c r="Y570"/>
      <c r="Z570"/>
      <c r="AA570"/>
      <c r="AB570"/>
      <c r="AC570"/>
      <c r="AD570"/>
      <c r="AE570"/>
      <c r="AF570"/>
      <c r="AH570" s="804"/>
      <c r="AI570"/>
      <c r="AJ570"/>
      <c r="AK570"/>
      <c r="AL570"/>
      <c r="AM570"/>
      <c r="AN570"/>
      <c r="AO570"/>
      <c r="AP570"/>
      <c r="AQ570"/>
    </row>
    <row r="571" spans="1:43" s="918" customFormat="1" ht="15">
      <c r="A571" s="804"/>
      <c r="B571"/>
      <c r="C571"/>
      <c r="D571"/>
      <c r="E571"/>
      <c r="F571"/>
      <c r="G571"/>
      <c r="H571"/>
      <c r="I571"/>
      <c r="J571"/>
      <c r="L571" s="804"/>
      <c r="M571"/>
      <c r="N571"/>
      <c r="O571"/>
      <c r="P571"/>
      <c r="Q571"/>
      <c r="R571"/>
      <c r="S571"/>
      <c r="T571"/>
      <c r="U571"/>
      <c r="W571" s="804"/>
      <c r="X571"/>
      <c r="Y571"/>
      <c r="Z571"/>
      <c r="AA571"/>
      <c r="AB571"/>
      <c r="AC571"/>
      <c r="AD571"/>
      <c r="AE571"/>
      <c r="AF571"/>
      <c r="AH571" s="804"/>
      <c r="AI571"/>
      <c r="AJ571"/>
      <c r="AK571"/>
      <c r="AL571"/>
      <c r="AM571"/>
      <c r="AN571"/>
      <c r="AO571"/>
      <c r="AP571"/>
      <c r="AQ571"/>
    </row>
    <row r="573" ht="15" customHeight="1"/>
    <row r="588" spans="1:43" s="918" customFormat="1" ht="15">
      <c r="A588"/>
      <c r="B588"/>
      <c r="C588"/>
      <c r="D588"/>
      <c r="E588"/>
      <c r="F588"/>
      <c r="G588"/>
      <c r="H588"/>
      <c r="I588"/>
      <c r="J588"/>
      <c r="L588"/>
      <c r="M588"/>
      <c r="N588"/>
      <c r="O588"/>
      <c r="P588"/>
      <c r="Q588"/>
      <c r="R588"/>
      <c r="S588"/>
      <c r="T588"/>
      <c r="U588"/>
      <c r="W588"/>
      <c r="X588"/>
      <c r="Y588"/>
      <c r="Z588"/>
      <c r="AA588"/>
      <c r="AB588"/>
      <c r="AC588"/>
      <c r="AD588"/>
      <c r="AE588"/>
      <c r="AF588"/>
      <c r="AH588"/>
      <c r="AI588"/>
      <c r="AJ588"/>
      <c r="AK588"/>
      <c r="AL588"/>
      <c r="AM588"/>
      <c r="AN588"/>
      <c r="AO588"/>
      <c r="AP588"/>
      <c r="AQ588"/>
    </row>
    <row r="589" spans="1:43" s="918" customFormat="1" ht="15">
      <c r="A589"/>
      <c r="B589"/>
      <c r="C589"/>
      <c r="D589"/>
      <c r="E589"/>
      <c r="F589"/>
      <c r="G589"/>
      <c r="H589"/>
      <c r="I589"/>
      <c r="J589"/>
      <c r="L589"/>
      <c r="M589"/>
      <c r="N589"/>
      <c r="O589"/>
      <c r="P589"/>
      <c r="Q589"/>
      <c r="R589"/>
      <c r="S589"/>
      <c r="T589"/>
      <c r="U589"/>
      <c r="W589"/>
      <c r="X589"/>
      <c r="Y589"/>
      <c r="Z589"/>
      <c r="AA589"/>
      <c r="AB589"/>
      <c r="AC589"/>
      <c r="AD589"/>
      <c r="AE589"/>
      <c r="AF589"/>
      <c r="AH589"/>
      <c r="AI589"/>
      <c r="AJ589"/>
      <c r="AK589"/>
      <c r="AL589"/>
      <c r="AM589"/>
      <c r="AN589"/>
      <c r="AO589"/>
      <c r="AP589"/>
      <c r="AQ589"/>
    </row>
    <row r="630" spans="2:35" ht="15">
      <c r="B630" s="918"/>
      <c r="M630" s="918"/>
      <c r="X630" s="918"/>
      <c r="AI630" s="918"/>
    </row>
    <row r="632" spans="3:36" ht="15">
      <c r="C632" s="918"/>
      <c r="N632" s="918"/>
      <c r="Y632" s="918"/>
      <c r="AJ632" s="918"/>
    </row>
    <row r="639" spans="10:43" ht="15">
      <c r="J639" s="918"/>
      <c r="U639" s="918"/>
      <c r="AF639" s="918"/>
      <c r="AQ639" s="918"/>
    </row>
    <row r="641" spans="6:39" ht="15">
      <c r="F641" s="918"/>
      <c r="Q641" s="918"/>
      <c r="AB641" s="918"/>
      <c r="AM641" s="918"/>
    </row>
    <row r="643" spans="4:42" ht="15">
      <c r="D643" s="918"/>
      <c r="E643" s="918"/>
      <c r="G643" s="918"/>
      <c r="H643" s="918"/>
      <c r="I643" s="918"/>
      <c r="O643" s="918"/>
      <c r="P643" s="918"/>
      <c r="R643" s="918"/>
      <c r="S643" s="918"/>
      <c r="T643" s="918"/>
      <c r="Z643" s="918"/>
      <c r="AA643" s="918"/>
      <c r="AC643" s="918"/>
      <c r="AD643" s="918"/>
      <c r="AE643" s="918"/>
      <c r="AK643" s="918"/>
      <c r="AL643" s="918"/>
      <c r="AN643" s="918"/>
      <c r="AO643" s="918"/>
      <c r="AP643" s="918"/>
    </row>
    <row r="645" spans="1:34" ht="15">
      <c r="A645" s="918"/>
      <c r="L645" s="918"/>
      <c r="W645" s="918"/>
      <c r="AH645" s="918"/>
    </row>
    <row r="646" spans="1:34" ht="15">
      <c r="A646" s="918"/>
      <c r="L646" s="918"/>
      <c r="W646" s="918"/>
      <c r="AH646" s="918"/>
    </row>
    <row r="663" spans="1:34" ht="15">
      <c r="A663" s="918"/>
      <c r="L663" s="918"/>
      <c r="W663" s="918"/>
      <c r="AH663" s="918"/>
    </row>
    <row r="664" spans="1:34" ht="15">
      <c r="A664" s="918"/>
      <c r="L664" s="918"/>
      <c r="W664" s="918"/>
      <c r="AH664" s="918"/>
    </row>
    <row r="676" spans="2:35" ht="15">
      <c r="B676" s="918"/>
      <c r="M676" s="918"/>
      <c r="X676" s="918"/>
      <c r="AI676" s="918"/>
    </row>
    <row r="677" spans="2:35" ht="15">
      <c r="B677" s="918"/>
      <c r="M677" s="918"/>
      <c r="X677" s="918"/>
      <c r="AI677" s="918"/>
    </row>
    <row r="678" spans="3:36" ht="15">
      <c r="C678" s="918"/>
      <c r="N678" s="918"/>
      <c r="Y678" s="918"/>
      <c r="AJ678" s="918"/>
    </row>
    <row r="679" spans="3:36" ht="15">
      <c r="C679" s="918"/>
      <c r="N679" s="918"/>
      <c r="Y679" s="918"/>
      <c r="AJ679" s="918"/>
    </row>
    <row r="685" spans="10:43" ht="15">
      <c r="J685" s="918"/>
      <c r="U685" s="918"/>
      <c r="AF685" s="918"/>
      <c r="AQ685" s="918"/>
    </row>
    <row r="686" spans="10:43" ht="15">
      <c r="J686" s="918"/>
      <c r="U686" s="918"/>
      <c r="AF686" s="918"/>
      <c r="AQ686" s="918"/>
    </row>
    <row r="687" spans="6:39" ht="15">
      <c r="F687" s="918"/>
      <c r="Q687" s="918"/>
      <c r="AB687" s="918"/>
      <c r="AM687" s="918"/>
    </row>
    <row r="688" spans="6:39" ht="15">
      <c r="F688" s="918"/>
      <c r="Q688" s="918"/>
      <c r="AB688" s="918"/>
      <c r="AM688" s="918"/>
    </row>
    <row r="689" spans="4:42" ht="15">
      <c r="D689" s="918"/>
      <c r="E689" s="918"/>
      <c r="G689" s="918"/>
      <c r="H689" s="918"/>
      <c r="I689" s="918"/>
      <c r="O689" s="918"/>
      <c r="P689" s="918"/>
      <c r="R689" s="918"/>
      <c r="S689" s="918"/>
      <c r="T689" s="918"/>
      <c r="Z689" s="918"/>
      <c r="AA689" s="918"/>
      <c r="AC689" s="918"/>
      <c r="AD689" s="918"/>
      <c r="AE689" s="918"/>
      <c r="AK689" s="918"/>
      <c r="AL689" s="918"/>
      <c r="AN689" s="918"/>
      <c r="AO689" s="918"/>
      <c r="AP689" s="918"/>
    </row>
    <row r="690" spans="4:42" ht="15">
      <c r="D690" s="918"/>
      <c r="E690" s="918"/>
      <c r="G690" s="918"/>
      <c r="H690" s="918"/>
      <c r="I690" s="918"/>
      <c r="O690" s="918"/>
      <c r="P690" s="918"/>
      <c r="R690" s="918"/>
      <c r="S690" s="918"/>
      <c r="T690" s="918"/>
      <c r="Z690" s="918"/>
      <c r="AA690" s="918"/>
      <c r="AC690" s="918"/>
      <c r="AD690" s="918"/>
      <c r="AE690" s="918"/>
      <c r="AK690" s="918"/>
      <c r="AL690" s="918"/>
      <c r="AN690" s="918"/>
      <c r="AO690" s="918"/>
      <c r="AP690" s="918"/>
    </row>
    <row r="694" spans="2:35" ht="15">
      <c r="B694" s="918"/>
      <c r="M694" s="918"/>
      <c r="X694" s="918"/>
      <c r="AI694" s="918"/>
    </row>
    <row r="695" spans="2:35" ht="15">
      <c r="B695" s="918"/>
      <c r="M695" s="918"/>
      <c r="X695" s="918"/>
      <c r="AI695" s="918"/>
    </row>
    <row r="696" spans="3:36" ht="15">
      <c r="C696" s="918"/>
      <c r="N696" s="918"/>
      <c r="Y696" s="918"/>
      <c r="AJ696" s="918"/>
    </row>
    <row r="697" spans="3:36" ht="15">
      <c r="C697" s="918"/>
      <c r="N697" s="918"/>
      <c r="Y697" s="918"/>
      <c r="AJ697" s="918"/>
    </row>
    <row r="703" spans="10:43" ht="15">
      <c r="J703" s="918"/>
      <c r="U703" s="918"/>
      <c r="AF703" s="918"/>
      <c r="AQ703" s="918"/>
    </row>
    <row r="704" spans="10:43" ht="15">
      <c r="J704" s="918"/>
      <c r="U704" s="918"/>
      <c r="AF704" s="918"/>
      <c r="AQ704" s="918"/>
    </row>
    <row r="705" spans="6:39" ht="15">
      <c r="F705" s="918"/>
      <c r="Q705" s="918"/>
      <c r="AB705" s="918"/>
      <c r="AM705" s="918"/>
    </row>
    <row r="706" spans="6:39" ht="15">
      <c r="F706" s="918"/>
      <c r="Q706" s="918"/>
      <c r="AB706" s="918"/>
      <c r="AM706" s="918"/>
    </row>
    <row r="707" spans="4:42" ht="15">
      <c r="D707" s="918"/>
      <c r="E707" s="918"/>
      <c r="G707" s="918"/>
      <c r="H707" s="918"/>
      <c r="I707" s="918"/>
      <c r="O707" s="918"/>
      <c r="P707" s="918"/>
      <c r="R707" s="918"/>
      <c r="S707" s="918"/>
      <c r="T707" s="918"/>
      <c r="Z707" s="918"/>
      <c r="AA707" s="918"/>
      <c r="AC707" s="918"/>
      <c r="AD707" s="918"/>
      <c r="AE707" s="918"/>
      <c r="AK707" s="918"/>
      <c r="AL707" s="918"/>
      <c r="AN707" s="918"/>
      <c r="AO707" s="918"/>
      <c r="AP707" s="918"/>
    </row>
    <row r="708" spans="4:42" ht="15">
      <c r="D708" s="918"/>
      <c r="E708" s="918"/>
      <c r="G708" s="918"/>
      <c r="H708" s="918"/>
      <c r="I708" s="918"/>
      <c r="O708" s="918"/>
      <c r="P708" s="918"/>
      <c r="R708" s="918"/>
      <c r="S708" s="918"/>
      <c r="T708" s="918"/>
      <c r="Z708" s="918"/>
      <c r="AA708" s="918"/>
      <c r="AC708" s="918"/>
      <c r="AD708" s="918"/>
      <c r="AE708" s="918"/>
      <c r="AK708" s="918"/>
      <c r="AL708" s="918"/>
      <c r="AN708" s="918"/>
      <c r="AO708" s="918"/>
      <c r="AP708" s="918"/>
    </row>
  </sheetData>
  <sheetProtection/>
  <mergeCells count="132">
    <mergeCell ref="A2:J2"/>
    <mergeCell ref="D4:I4"/>
    <mergeCell ref="D5:D9"/>
    <mergeCell ref="E5:I5"/>
    <mergeCell ref="E6:E9"/>
    <mergeCell ref="F6:F9"/>
    <mergeCell ref="G6:G9"/>
    <mergeCell ref="H6:H9"/>
    <mergeCell ref="I6:I9"/>
    <mergeCell ref="A26:J26"/>
    <mergeCell ref="D28:I28"/>
    <mergeCell ref="D29:D33"/>
    <mergeCell ref="E29:I29"/>
    <mergeCell ref="E30:E33"/>
    <mergeCell ref="F30:F33"/>
    <mergeCell ref="G30:G33"/>
    <mergeCell ref="H30:H33"/>
    <mergeCell ref="I30:I33"/>
    <mergeCell ref="A50:J50"/>
    <mergeCell ref="D52:I52"/>
    <mergeCell ref="D53:D57"/>
    <mergeCell ref="E53:I53"/>
    <mergeCell ref="E54:E57"/>
    <mergeCell ref="F54:F57"/>
    <mergeCell ref="G54:G57"/>
    <mergeCell ref="H54:H57"/>
    <mergeCell ref="I54:I57"/>
    <mergeCell ref="A63:A65"/>
    <mergeCell ref="A92:J92"/>
    <mergeCell ref="B115:B116"/>
    <mergeCell ref="G115:H116"/>
    <mergeCell ref="B118:B119"/>
    <mergeCell ref="G118:H119"/>
    <mergeCell ref="L2:U2"/>
    <mergeCell ref="O4:T4"/>
    <mergeCell ref="O5:O9"/>
    <mergeCell ref="P5:T5"/>
    <mergeCell ref="P6:P9"/>
    <mergeCell ref="Q6:Q9"/>
    <mergeCell ref="R6:R9"/>
    <mergeCell ref="S6:S9"/>
    <mergeCell ref="T6:T9"/>
    <mergeCell ref="L26:U26"/>
    <mergeCell ref="O28:T28"/>
    <mergeCell ref="O29:O33"/>
    <mergeCell ref="P29:T29"/>
    <mergeCell ref="P30:P33"/>
    <mergeCell ref="Q30:Q33"/>
    <mergeCell ref="R30:R33"/>
    <mergeCell ref="S30:S33"/>
    <mergeCell ref="T30:T33"/>
    <mergeCell ref="L50:U50"/>
    <mergeCell ref="O52:T52"/>
    <mergeCell ref="O53:O57"/>
    <mergeCell ref="P53:T53"/>
    <mergeCell ref="P54:P57"/>
    <mergeCell ref="Q54:Q57"/>
    <mergeCell ref="R54:R57"/>
    <mergeCell ref="S54:S57"/>
    <mergeCell ref="T54:T57"/>
    <mergeCell ref="L63:L65"/>
    <mergeCell ref="L92:U92"/>
    <mergeCell ref="M115:M116"/>
    <mergeCell ref="R115:S116"/>
    <mergeCell ref="M118:M119"/>
    <mergeCell ref="R118:S119"/>
    <mergeCell ref="W2:AF2"/>
    <mergeCell ref="Z4:AE4"/>
    <mergeCell ref="Z5:Z9"/>
    <mergeCell ref="AA5:AE5"/>
    <mergeCell ref="AA6:AA9"/>
    <mergeCell ref="AB6:AB9"/>
    <mergeCell ref="AC6:AC9"/>
    <mergeCell ref="AD6:AD9"/>
    <mergeCell ref="AE6:AE9"/>
    <mergeCell ref="W26:AF26"/>
    <mergeCell ref="Z28:AE28"/>
    <mergeCell ref="Z29:Z33"/>
    <mergeCell ref="AA29:AE29"/>
    <mergeCell ref="AA30:AA33"/>
    <mergeCell ref="AB30:AB33"/>
    <mergeCell ref="AC30:AC33"/>
    <mergeCell ref="AD30:AD33"/>
    <mergeCell ref="AE30:AE33"/>
    <mergeCell ref="W50:AF50"/>
    <mergeCell ref="Z52:AE52"/>
    <mergeCell ref="Z53:Z57"/>
    <mergeCell ref="AA53:AE53"/>
    <mergeCell ref="AA54:AA57"/>
    <mergeCell ref="AB54:AB57"/>
    <mergeCell ref="AC54:AC57"/>
    <mergeCell ref="AD54:AD57"/>
    <mergeCell ref="AE54:AE57"/>
    <mergeCell ref="W63:W65"/>
    <mergeCell ref="W92:AF92"/>
    <mergeCell ref="X115:X116"/>
    <mergeCell ref="AC115:AD116"/>
    <mergeCell ref="X118:X119"/>
    <mergeCell ref="AC118:AD119"/>
    <mergeCell ref="AH2:AQ2"/>
    <mergeCell ref="AK4:AP4"/>
    <mergeCell ref="AK5:AK9"/>
    <mergeCell ref="AL5:AP5"/>
    <mergeCell ref="AL6:AL9"/>
    <mergeCell ref="AM6:AM9"/>
    <mergeCell ref="AN6:AN9"/>
    <mergeCell ref="AO6:AO9"/>
    <mergeCell ref="AP6:AP9"/>
    <mergeCell ref="AH26:AQ26"/>
    <mergeCell ref="AK28:AP28"/>
    <mergeCell ref="AK29:AK33"/>
    <mergeCell ref="AL29:AP29"/>
    <mergeCell ref="AL30:AL33"/>
    <mergeCell ref="AM30:AM33"/>
    <mergeCell ref="AN30:AN33"/>
    <mergeCell ref="AO30:AO33"/>
    <mergeCell ref="AP30:AP33"/>
    <mergeCell ref="AH50:AQ50"/>
    <mergeCell ref="AK52:AP52"/>
    <mergeCell ref="AK53:AK57"/>
    <mergeCell ref="AL53:AP53"/>
    <mergeCell ref="AL54:AL57"/>
    <mergeCell ref="AM54:AM57"/>
    <mergeCell ref="AN54:AN57"/>
    <mergeCell ref="AO54:AO57"/>
    <mergeCell ref="AP54:AP57"/>
    <mergeCell ref="AH63:AH65"/>
    <mergeCell ref="AH92:AQ92"/>
    <mergeCell ref="AI115:AI116"/>
    <mergeCell ref="AN115:AO116"/>
    <mergeCell ref="AI118:AI119"/>
    <mergeCell ref="AN118:AO119"/>
  </mergeCells>
  <printOptions/>
  <pageMargins left="0.7086614173228347" right="0" top="0.5511811023622047" bottom="0" header="0.31496062992125984" footer="0.31496062992125984"/>
  <pageSetup horizontalDpi="600" verticalDpi="600" orientation="portrait" paperSize="9" scale="60" r:id="rId1"/>
  <colBreaks count="4" manualBreakCount="4">
    <brk id="11" max="83" man="1"/>
    <brk id="22" max="83" man="1"/>
    <brk id="33" max="83" man="1"/>
    <brk id="43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277"/>
  <sheetViews>
    <sheetView showZeros="0" view="pageBreakPreview" zoomScale="75" zoomScaleSheetLayoutView="75" zoomScalePageLayoutView="0" workbookViewId="0" topLeftCell="Y1">
      <selection activeCell="AF19" sqref="AF19"/>
    </sheetView>
  </sheetViews>
  <sheetFormatPr defaultColWidth="9.00390625" defaultRowHeight="12.75"/>
  <cols>
    <col min="1" max="1" width="5.375" style="0" hidden="1" customWidth="1"/>
    <col min="2" max="2" width="68.625" style="0" hidden="1" customWidth="1"/>
    <col min="3" max="3" width="7.625" style="0" hidden="1" customWidth="1"/>
    <col min="4" max="4" width="7.75390625" style="0" hidden="1" customWidth="1"/>
    <col min="5" max="7" width="11.75390625" style="0" hidden="1" customWidth="1"/>
    <col min="8" max="8" width="11.875" style="0" hidden="1" customWidth="1"/>
    <col min="9" max="9" width="6.00390625" style="0" hidden="1" customWidth="1"/>
    <col min="10" max="10" width="64.625" style="0" hidden="1" customWidth="1"/>
    <col min="11" max="11" width="0.2421875" style="0" hidden="1" customWidth="1"/>
    <col min="12" max="12" width="11.625" style="0" hidden="1" customWidth="1"/>
    <col min="13" max="13" width="9.875" style="0" hidden="1" customWidth="1"/>
    <col min="14" max="14" width="11.75390625" style="0" hidden="1" customWidth="1"/>
    <col min="15" max="15" width="9.875" style="0" hidden="1" customWidth="1"/>
    <col min="16" max="16" width="11.875" style="0" hidden="1" customWidth="1"/>
    <col min="17" max="17" width="6.00390625" style="0" hidden="1" customWidth="1"/>
    <col min="18" max="18" width="68.625" style="0" hidden="1" customWidth="1"/>
    <col min="19" max="19" width="7.625" style="0" hidden="1" customWidth="1"/>
    <col min="20" max="20" width="7.75390625" style="0" hidden="1" customWidth="1"/>
    <col min="21" max="23" width="11.75390625" style="0" hidden="1" customWidth="1"/>
    <col min="24" max="24" width="0.12890625" style="0" hidden="1" customWidth="1"/>
    <col min="25" max="25" width="6.00390625" style="0" customWidth="1"/>
    <col min="26" max="26" width="68.625" style="0" customWidth="1"/>
    <col min="27" max="27" width="7.625" style="0" customWidth="1"/>
    <col min="28" max="28" width="7.75390625" style="0" customWidth="1"/>
    <col min="29" max="31" width="11.75390625" style="0" customWidth="1"/>
    <col min="32" max="32" width="11.875" style="0" customWidth="1"/>
  </cols>
  <sheetData>
    <row r="1" spans="1:32" ht="33.75" customHeight="1">
      <c r="A1" s="1007"/>
      <c r="B1" s="1494" t="s">
        <v>517</v>
      </c>
      <c r="C1" s="1692"/>
      <c r="D1" s="1692"/>
      <c r="E1" s="1692"/>
      <c r="F1" s="1692"/>
      <c r="G1" s="1692"/>
      <c r="H1" s="1693"/>
      <c r="I1" s="1007"/>
      <c r="J1" s="1008" t="s">
        <v>517</v>
      </c>
      <c r="K1" s="1692"/>
      <c r="L1" s="1692"/>
      <c r="M1" s="1692"/>
      <c r="N1" s="1692"/>
      <c r="O1" s="1692"/>
      <c r="P1" s="1693"/>
      <c r="Q1" s="1007"/>
      <c r="R1" s="1008" t="s">
        <v>517</v>
      </c>
      <c r="S1" s="1692"/>
      <c r="T1" s="1692"/>
      <c r="U1" s="1692"/>
      <c r="V1" s="1692"/>
      <c r="W1" s="1692"/>
      <c r="X1" s="1693"/>
      <c r="Y1" s="1007"/>
      <c r="Z1" s="1008" t="s">
        <v>517</v>
      </c>
      <c r="AA1" s="1692"/>
      <c r="AB1" s="1692"/>
      <c r="AC1" s="1692"/>
      <c r="AD1" s="1692"/>
      <c r="AE1" s="1692"/>
      <c r="AF1" s="1693"/>
    </row>
    <row r="2" spans="1:32" ht="15" customHeight="1">
      <c r="A2" s="1010"/>
      <c r="B2" s="1009"/>
      <c r="C2" s="1009"/>
      <c r="D2" s="1011"/>
      <c r="E2" s="1011"/>
      <c r="F2" s="1011"/>
      <c r="G2" s="80"/>
      <c r="H2" s="1012" t="s">
        <v>539</v>
      </c>
      <c r="I2" s="1010"/>
      <c r="J2" s="1009"/>
      <c r="K2" s="1009"/>
      <c r="L2" s="1011"/>
      <c r="M2" s="1011"/>
      <c r="N2" s="1011"/>
      <c r="O2" s="80"/>
      <c r="P2" s="1012" t="s">
        <v>541</v>
      </c>
      <c r="Q2" s="1010"/>
      <c r="R2" s="1009"/>
      <c r="S2" s="1009"/>
      <c r="T2" s="1011"/>
      <c r="U2" s="1011"/>
      <c r="V2" s="1011"/>
      <c r="W2" s="80"/>
      <c r="X2" s="1012" t="s">
        <v>542</v>
      </c>
      <c r="Y2" s="1010"/>
      <c r="Z2" s="1009"/>
      <c r="AA2" s="1009"/>
      <c r="AB2" s="1011"/>
      <c r="AC2" s="1011"/>
      <c r="AD2" s="1011"/>
      <c r="AE2" s="80"/>
      <c r="AF2" s="1012" t="s">
        <v>543</v>
      </c>
    </row>
    <row r="3" spans="1:32" ht="15" customHeight="1">
      <c r="A3" s="1010"/>
      <c r="B3" s="1009"/>
      <c r="C3" s="1009"/>
      <c r="D3" s="1011"/>
      <c r="E3" s="1011"/>
      <c r="F3" s="1011"/>
      <c r="G3" s="80"/>
      <c r="H3" s="1012"/>
      <c r="I3" s="1010"/>
      <c r="J3" s="1009"/>
      <c r="K3" s="1009"/>
      <c r="L3" s="1011"/>
      <c r="M3" s="1011"/>
      <c r="N3" s="1011"/>
      <c r="O3" s="80"/>
      <c r="P3" s="1012"/>
      <c r="Q3" s="1010"/>
      <c r="R3" s="1009"/>
      <c r="S3" s="1009"/>
      <c r="T3" s="1011"/>
      <c r="U3" s="1011"/>
      <c r="V3" s="1011"/>
      <c r="W3" s="80"/>
      <c r="X3" s="1012"/>
      <c r="Y3" s="1010"/>
      <c r="Z3" s="1009"/>
      <c r="AA3" s="1009"/>
      <c r="AB3" s="1011"/>
      <c r="AC3" s="1011"/>
      <c r="AD3" s="1011"/>
      <c r="AE3" s="80"/>
      <c r="AF3" s="1012"/>
    </row>
    <row r="4" spans="1:32" ht="15" customHeight="1" thickBot="1">
      <c r="A4" s="1013"/>
      <c r="B4" s="1011"/>
      <c r="C4" s="1011"/>
      <c r="D4" s="1011"/>
      <c r="E4" s="1011"/>
      <c r="F4" s="80"/>
      <c r="G4" s="1011"/>
      <c r="H4" s="1012"/>
      <c r="I4" s="1013"/>
      <c r="J4" s="1011"/>
      <c r="K4" s="1011"/>
      <c r="L4" s="1011"/>
      <c r="M4" s="1011"/>
      <c r="N4" s="80"/>
      <c r="O4" s="1011"/>
      <c r="P4" s="1012"/>
      <c r="Q4" s="1013"/>
      <c r="R4" s="1011"/>
      <c r="S4" s="1011"/>
      <c r="T4" s="1011"/>
      <c r="U4" s="1011"/>
      <c r="V4" s="80"/>
      <c r="W4" s="1011"/>
      <c r="X4" s="1012"/>
      <c r="Y4" s="1013"/>
      <c r="Z4" s="1011"/>
      <c r="AA4" s="1011"/>
      <c r="AB4" s="1011"/>
      <c r="AC4" s="1011"/>
      <c r="AD4" s="80"/>
      <c r="AE4" s="1011"/>
      <c r="AF4" s="1012"/>
    </row>
    <row r="5" spans="1:32" ht="15" customHeight="1">
      <c r="A5" s="704"/>
      <c r="B5" s="705"/>
      <c r="C5" s="706"/>
      <c r="D5" s="707"/>
      <c r="E5" s="1014"/>
      <c r="F5" s="1015"/>
      <c r="G5" s="1016"/>
      <c r="H5" s="1017"/>
      <c r="I5" s="704"/>
      <c r="J5" s="705"/>
      <c r="K5" s="706"/>
      <c r="L5" s="707"/>
      <c r="M5" s="1014"/>
      <c r="N5" s="1015"/>
      <c r="O5" s="1016"/>
      <c r="P5" s="1017"/>
      <c r="Q5" s="704"/>
      <c r="R5" s="705"/>
      <c r="S5" s="706"/>
      <c r="T5" s="707"/>
      <c r="U5" s="1014"/>
      <c r="V5" s="1015"/>
      <c r="W5" s="1016"/>
      <c r="X5" s="1017"/>
      <c r="Y5" s="704"/>
      <c r="Z5" s="705"/>
      <c r="AA5" s="706"/>
      <c r="AB5" s="707"/>
      <c r="AC5" s="1014"/>
      <c r="AD5" s="1015"/>
      <c r="AE5" s="1016"/>
      <c r="AF5" s="1017"/>
    </row>
    <row r="6" spans="1:32" ht="15" customHeight="1">
      <c r="A6" s="1018" t="s">
        <v>214</v>
      </c>
      <c r="B6" s="1019"/>
      <c r="C6" s="1020" t="s">
        <v>215</v>
      </c>
      <c r="D6" s="1021" t="s">
        <v>216</v>
      </c>
      <c r="E6" s="1694" t="s">
        <v>217</v>
      </c>
      <c r="F6" s="1695"/>
      <c r="G6" s="1694" t="s">
        <v>348</v>
      </c>
      <c r="H6" s="1696"/>
      <c r="I6" s="1018" t="s">
        <v>214</v>
      </c>
      <c r="J6" s="1019"/>
      <c r="K6" s="1020" t="s">
        <v>215</v>
      </c>
      <c r="L6" s="1021" t="s">
        <v>216</v>
      </c>
      <c r="M6" s="1694" t="s">
        <v>217</v>
      </c>
      <c r="N6" s="1695"/>
      <c r="O6" s="1694" t="s">
        <v>348</v>
      </c>
      <c r="P6" s="1696"/>
      <c r="Q6" s="1018" t="s">
        <v>214</v>
      </c>
      <c r="R6" s="1019"/>
      <c r="S6" s="1020" t="s">
        <v>215</v>
      </c>
      <c r="T6" s="1021" t="s">
        <v>216</v>
      </c>
      <c r="U6" s="1694" t="s">
        <v>217</v>
      </c>
      <c r="V6" s="1695"/>
      <c r="W6" s="1694" t="s">
        <v>348</v>
      </c>
      <c r="X6" s="1696"/>
      <c r="Y6" s="1018" t="s">
        <v>214</v>
      </c>
      <c r="Z6" s="1019"/>
      <c r="AA6" s="1020" t="s">
        <v>215</v>
      </c>
      <c r="AB6" s="1021" t="s">
        <v>216</v>
      </c>
      <c r="AC6" s="1694" t="s">
        <v>217</v>
      </c>
      <c r="AD6" s="1695"/>
      <c r="AE6" s="1694" t="s">
        <v>348</v>
      </c>
      <c r="AF6" s="1696"/>
    </row>
    <row r="7" spans="1:32" ht="15" customHeight="1">
      <c r="A7" s="1022" t="s">
        <v>219</v>
      </c>
      <c r="B7" s="769" t="s">
        <v>1</v>
      </c>
      <c r="C7" s="1020" t="s">
        <v>220</v>
      </c>
      <c r="D7" s="1020" t="s">
        <v>221</v>
      </c>
      <c r="E7" s="1020" t="s">
        <v>41</v>
      </c>
      <c r="F7" s="1020" t="s">
        <v>222</v>
      </c>
      <c r="G7" s="1020" t="s">
        <v>41</v>
      </c>
      <c r="H7" s="1023" t="s">
        <v>222</v>
      </c>
      <c r="I7" s="1022" t="s">
        <v>219</v>
      </c>
      <c r="J7" s="769" t="s">
        <v>1</v>
      </c>
      <c r="K7" s="1020" t="s">
        <v>220</v>
      </c>
      <c r="L7" s="1020" t="s">
        <v>221</v>
      </c>
      <c r="M7" s="1020" t="s">
        <v>41</v>
      </c>
      <c r="N7" s="1020" t="s">
        <v>222</v>
      </c>
      <c r="O7" s="1020" t="s">
        <v>41</v>
      </c>
      <c r="P7" s="1023" t="s">
        <v>222</v>
      </c>
      <c r="Q7" s="1022" t="s">
        <v>219</v>
      </c>
      <c r="R7" s="769" t="s">
        <v>1</v>
      </c>
      <c r="S7" s="1020" t="s">
        <v>220</v>
      </c>
      <c r="T7" s="1020" t="s">
        <v>221</v>
      </c>
      <c r="U7" s="1020" t="s">
        <v>41</v>
      </c>
      <c r="V7" s="1020" t="s">
        <v>222</v>
      </c>
      <c r="W7" s="1020" t="s">
        <v>41</v>
      </c>
      <c r="X7" s="1023" t="s">
        <v>222</v>
      </c>
      <c r="Y7" s="1022" t="s">
        <v>219</v>
      </c>
      <c r="Z7" s="769" t="s">
        <v>1</v>
      </c>
      <c r="AA7" s="1020" t="s">
        <v>220</v>
      </c>
      <c r="AB7" s="1020" t="s">
        <v>221</v>
      </c>
      <c r="AC7" s="1020" t="s">
        <v>41</v>
      </c>
      <c r="AD7" s="1020" t="s">
        <v>222</v>
      </c>
      <c r="AE7" s="1020" t="s">
        <v>41</v>
      </c>
      <c r="AF7" s="1023" t="s">
        <v>222</v>
      </c>
    </row>
    <row r="8" spans="1:32" ht="15" customHeight="1" thickBot="1">
      <c r="A8" s="1018"/>
      <c r="B8" s="1024"/>
      <c r="C8" s="1025"/>
      <c r="D8" s="1025"/>
      <c r="E8" s="1025"/>
      <c r="F8" s="1020" t="s">
        <v>224</v>
      </c>
      <c r="G8" s="1025"/>
      <c r="H8" s="1023" t="s">
        <v>224</v>
      </c>
      <c r="I8" s="1018"/>
      <c r="J8" s="1024"/>
      <c r="K8" s="1025"/>
      <c r="L8" s="1025"/>
      <c r="M8" s="1025"/>
      <c r="N8" s="1020" t="s">
        <v>224</v>
      </c>
      <c r="O8" s="1025"/>
      <c r="P8" s="1023" t="s">
        <v>224</v>
      </c>
      <c r="Q8" s="1018"/>
      <c r="R8" s="1024"/>
      <c r="S8" s="1025"/>
      <c r="T8" s="1025"/>
      <c r="U8" s="1025"/>
      <c r="V8" s="1020" t="s">
        <v>224</v>
      </c>
      <c r="W8" s="1025"/>
      <c r="X8" s="1023" t="s">
        <v>224</v>
      </c>
      <c r="Y8" s="1018"/>
      <c r="Z8" s="1024"/>
      <c r="AA8" s="1025"/>
      <c r="AB8" s="1025"/>
      <c r="AC8" s="1025"/>
      <c r="AD8" s="1020" t="s">
        <v>224</v>
      </c>
      <c r="AE8" s="1025"/>
      <c r="AF8" s="1023" t="s">
        <v>224</v>
      </c>
    </row>
    <row r="9" spans="1:32" ht="15" customHeight="1" thickBot="1">
      <c r="A9" s="1026">
        <v>1</v>
      </c>
      <c r="B9" s="1026">
        <v>2</v>
      </c>
      <c r="C9" s="1027">
        <v>3</v>
      </c>
      <c r="D9" s="5">
        <v>4</v>
      </c>
      <c r="E9" s="5">
        <v>5</v>
      </c>
      <c r="F9" s="5">
        <v>6</v>
      </c>
      <c r="G9" s="5">
        <v>7</v>
      </c>
      <c r="H9" s="81">
        <v>8</v>
      </c>
      <c r="I9" s="1026">
        <v>1</v>
      </c>
      <c r="J9" s="1026">
        <v>2</v>
      </c>
      <c r="K9" s="1027">
        <v>3</v>
      </c>
      <c r="L9" s="5">
        <v>4</v>
      </c>
      <c r="M9" s="5">
        <v>5</v>
      </c>
      <c r="N9" s="5">
        <v>6</v>
      </c>
      <c r="O9" s="5">
        <v>7</v>
      </c>
      <c r="P9" s="81">
        <v>8</v>
      </c>
      <c r="Q9" s="1026">
        <v>1</v>
      </c>
      <c r="R9" s="1026">
        <v>2</v>
      </c>
      <c r="S9" s="1027">
        <v>3</v>
      </c>
      <c r="T9" s="5">
        <v>4</v>
      </c>
      <c r="U9" s="5">
        <v>5</v>
      </c>
      <c r="V9" s="5">
        <v>6</v>
      </c>
      <c r="W9" s="5">
        <v>7</v>
      </c>
      <c r="X9" s="81">
        <v>8</v>
      </c>
      <c r="Y9" s="1026">
        <v>1</v>
      </c>
      <c r="Z9" s="1026">
        <v>2</v>
      </c>
      <c r="AA9" s="1027">
        <v>3</v>
      </c>
      <c r="AB9" s="5">
        <v>4</v>
      </c>
      <c r="AC9" s="5">
        <v>5</v>
      </c>
      <c r="AD9" s="5">
        <v>6</v>
      </c>
      <c r="AE9" s="5">
        <v>7</v>
      </c>
      <c r="AF9" s="81">
        <v>8</v>
      </c>
    </row>
    <row r="10" spans="1:32" ht="46.5" customHeight="1">
      <c r="A10" s="649"/>
      <c r="B10" s="1028" t="s">
        <v>518</v>
      </c>
      <c r="C10" s="1029">
        <v>3000</v>
      </c>
      <c r="D10" s="706" t="s">
        <v>9</v>
      </c>
      <c r="E10" s="1119" t="s">
        <v>62</v>
      </c>
      <c r="F10" s="1124">
        <f>'03-ЛГ план'!H6</f>
        <v>0</v>
      </c>
      <c r="G10" s="1125" t="s">
        <v>62</v>
      </c>
      <c r="H10" s="1124">
        <f>H11</f>
        <v>42</v>
      </c>
      <c r="I10" s="649"/>
      <c r="J10" s="1028" t="s">
        <v>518</v>
      </c>
      <c r="K10" s="1029">
        <v>3000</v>
      </c>
      <c r="L10" s="706" t="s">
        <v>9</v>
      </c>
      <c r="M10" s="1119" t="s">
        <v>62</v>
      </c>
      <c r="N10" s="1124">
        <f>'03-ЛГ план'!H6+'03-ЛГ план'!J6</f>
        <v>0</v>
      </c>
      <c r="O10" s="1125" t="s">
        <v>62</v>
      </c>
      <c r="P10" s="1124">
        <f>P11</f>
        <v>42</v>
      </c>
      <c r="Q10" s="649"/>
      <c r="R10" s="1028" t="s">
        <v>518</v>
      </c>
      <c r="S10" s="1029">
        <v>3000</v>
      </c>
      <c r="T10" s="706" t="s">
        <v>9</v>
      </c>
      <c r="U10" s="1119" t="s">
        <v>62</v>
      </c>
      <c r="V10" s="1317">
        <f>'03-ЛГ план'!H6+'03-ЛГ план'!J6+'03-ЛГ план'!L6</f>
        <v>0</v>
      </c>
      <c r="W10" s="1318" t="s">
        <v>62</v>
      </c>
      <c r="X10" s="1317">
        <f>X11</f>
        <v>142</v>
      </c>
      <c r="Y10" s="649"/>
      <c r="Z10" s="1028" t="s">
        <v>518</v>
      </c>
      <c r="AA10" s="1029">
        <v>3000</v>
      </c>
      <c r="AB10" s="706" t="s">
        <v>9</v>
      </c>
      <c r="AC10" s="1125" t="s">
        <v>62</v>
      </c>
      <c r="AD10" s="1479">
        <f>'03-ЛГ план'!F6</f>
        <v>0</v>
      </c>
      <c r="AE10" s="1125" t="s">
        <v>62</v>
      </c>
      <c r="AF10" s="1479">
        <f>AF11</f>
        <v>169</v>
      </c>
    </row>
    <row r="11" spans="1:32" ht="24" customHeight="1">
      <c r="A11" s="1030">
        <v>1</v>
      </c>
      <c r="B11" s="1031" t="s">
        <v>519</v>
      </c>
      <c r="C11" s="1032">
        <v>3100</v>
      </c>
      <c r="D11" s="761" t="s">
        <v>9</v>
      </c>
      <c r="E11" s="1070" t="s">
        <v>62</v>
      </c>
      <c r="F11" s="1074">
        <f>'03-ЛГ план'!H7</f>
        <v>0</v>
      </c>
      <c r="G11" s="1086" t="s">
        <v>62</v>
      </c>
      <c r="H11" s="1074">
        <f>H12+H20+H21+H26+H27+H31+H35</f>
        <v>42</v>
      </c>
      <c r="I11" s="1030">
        <v>1</v>
      </c>
      <c r="J11" s="1031" t="s">
        <v>519</v>
      </c>
      <c r="K11" s="1032">
        <v>3100</v>
      </c>
      <c r="L11" s="761" t="s">
        <v>9</v>
      </c>
      <c r="M11" s="1070" t="s">
        <v>62</v>
      </c>
      <c r="N11" s="1074">
        <f>'03-ЛГ план'!H7+'03-ЛГ план'!J7</f>
        <v>0</v>
      </c>
      <c r="O11" s="1086" t="s">
        <v>62</v>
      </c>
      <c r="P11" s="1074">
        <f>P12+P20+P21+P26+P27+P31+P35</f>
        <v>42</v>
      </c>
      <c r="Q11" s="1030">
        <v>1</v>
      </c>
      <c r="R11" s="1031" t="s">
        <v>519</v>
      </c>
      <c r="S11" s="1032">
        <v>3100</v>
      </c>
      <c r="T11" s="761" t="s">
        <v>9</v>
      </c>
      <c r="U11" s="1070" t="s">
        <v>62</v>
      </c>
      <c r="V11" s="644">
        <f>'03-ЛГ план'!H7+'03-ЛГ план'!J7+'03-ЛГ план'!L7</f>
        <v>0</v>
      </c>
      <c r="W11" s="1225" t="s">
        <v>62</v>
      </c>
      <c r="X11" s="644">
        <v>142</v>
      </c>
      <c r="Y11" s="1030">
        <v>1</v>
      </c>
      <c r="Z11" s="1031" t="s">
        <v>519</v>
      </c>
      <c r="AA11" s="1032">
        <v>3100</v>
      </c>
      <c r="AB11" s="761" t="s">
        <v>9</v>
      </c>
      <c r="AC11" s="1086" t="s">
        <v>62</v>
      </c>
      <c r="AD11" s="1086">
        <f>'03-ЛГ план'!F7</f>
        <v>0</v>
      </c>
      <c r="AE11" s="1086" t="s">
        <v>62</v>
      </c>
      <c r="AF11" s="1086">
        <f>AF12+AF20+AF21+AF26+AF27+AF31+AF35</f>
        <v>169</v>
      </c>
    </row>
    <row r="12" spans="1:32" ht="15" customHeight="1">
      <c r="A12" s="1033" t="s">
        <v>259</v>
      </c>
      <c r="B12" s="1034" t="s">
        <v>260</v>
      </c>
      <c r="C12" s="1035">
        <v>3110</v>
      </c>
      <c r="D12" s="792" t="s">
        <v>9</v>
      </c>
      <c r="E12" s="1062" t="s">
        <v>62</v>
      </c>
      <c r="F12" s="1074">
        <v>0</v>
      </c>
      <c r="G12" s="1126" t="s">
        <v>62</v>
      </c>
      <c r="H12" s="1074">
        <f>H13+H14+H15+H16+H17+H18+H19</f>
        <v>42</v>
      </c>
      <c r="I12" s="1033" t="s">
        <v>259</v>
      </c>
      <c r="J12" s="1034" t="s">
        <v>260</v>
      </c>
      <c r="K12" s="1035">
        <v>3110</v>
      </c>
      <c r="L12" s="792" t="s">
        <v>9</v>
      </c>
      <c r="M12" s="1062" t="s">
        <v>62</v>
      </c>
      <c r="N12" s="1074">
        <f>'03-ЛГ план'!H8+'03-ЛГ план'!J8</f>
        <v>0</v>
      </c>
      <c r="O12" s="1126" t="s">
        <v>62</v>
      </c>
      <c r="P12" s="1074">
        <f>P13+P14+P15+P16+P17+P18+P19</f>
        <v>42</v>
      </c>
      <c r="Q12" s="1033" t="s">
        <v>259</v>
      </c>
      <c r="R12" s="1034" t="s">
        <v>260</v>
      </c>
      <c r="S12" s="1035">
        <v>3110</v>
      </c>
      <c r="T12" s="792" t="s">
        <v>9</v>
      </c>
      <c r="U12" s="1062" t="s">
        <v>62</v>
      </c>
      <c r="V12" s="644">
        <f>'03-ЛГ план'!H8+'03-ЛГ план'!J8+'03-ЛГ план'!L8</f>
        <v>0</v>
      </c>
      <c r="W12" s="1319" t="s">
        <v>62</v>
      </c>
      <c r="X12" s="644">
        <v>142</v>
      </c>
      <c r="Y12" s="1033" t="s">
        <v>259</v>
      </c>
      <c r="Z12" s="1034" t="s">
        <v>260</v>
      </c>
      <c r="AA12" s="1035">
        <v>3110</v>
      </c>
      <c r="AB12" s="792" t="s">
        <v>9</v>
      </c>
      <c r="AC12" s="1126" t="s">
        <v>62</v>
      </c>
      <c r="AD12" s="1086">
        <f>'03-ЛГ план'!F8</f>
        <v>0</v>
      </c>
      <c r="AE12" s="1126" t="s">
        <v>62</v>
      </c>
      <c r="AF12" s="1086">
        <f>AF13+AF14+AF15+AF16+AF17+AF18+AF19</f>
        <v>169</v>
      </c>
    </row>
    <row r="13" spans="1:32" ht="15" customHeight="1">
      <c r="A13" s="1033" t="s">
        <v>261</v>
      </c>
      <c r="B13" s="1036" t="s">
        <v>520</v>
      </c>
      <c r="C13" s="1037">
        <v>3111</v>
      </c>
      <c r="D13" s="792" t="s">
        <v>225</v>
      </c>
      <c r="E13" s="1073">
        <f>'03-ЛГ план'!G9</f>
        <v>0</v>
      </c>
      <c r="F13" s="1074">
        <v>0</v>
      </c>
      <c r="G13" s="1087">
        <v>1</v>
      </c>
      <c r="H13" s="1086">
        <v>42</v>
      </c>
      <c r="I13" s="1033" t="s">
        <v>261</v>
      </c>
      <c r="J13" s="1036" t="s">
        <v>520</v>
      </c>
      <c r="K13" s="1037">
        <v>3111</v>
      </c>
      <c r="L13" s="792" t="s">
        <v>225</v>
      </c>
      <c r="M13" s="1073">
        <f>'03-ЛГ план'!G9+'03-ЛГ план'!I9</f>
        <v>0</v>
      </c>
      <c r="N13" s="1074">
        <f>'03-ЛГ план'!H9+'03-ЛГ план'!J9</f>
        <v>0</v>
      </c>
      <c r="O13" s="1087">
        <v>1</v>
      </c>
      <c r="P13" s="1086">
        <v>42</v>
      </c>
      <c r="Q13" s="1033" t="s">
        <v>261</v>
      </c>
      <c r="R13" s="1036" t="s">
        <v>520</v>
      </c>
      <c r="S13" s="1037">
        <v>3111</v>
      </c>
      <c r="T13" s="792" t="s">
        <v>225</v>
      </c>
      <c r="U13" s="1220">
        <f>'03-ЛГ план'!G9+'03-ЛГ план'!I9+'03-ЛГ план'!K9</f>
        <v>0</v>
      </c>
      <c r="V13" s="644">
        <f>'03-ЛГ план'!H9+'03-ЛГ план'!J9+'03-ЛГ план'!L9</f>
        <v>0</v>
      </c>
      <c r="W13" s="1227">
        <v>2</v>
      </c>
      <c r="X13" s="1225">
        <v>142</v>
      </c>
      <c r="Y13" s="1033" t="s">
        <v>261</v>
      </c>
      <c r="Z13" s="1036" t="s">
        <v>520</v>
      </c>
      <c r="AA13" s="1037">
        <v>3111</v>
      </c>
      <c r="AB13" s="792" t="s">
        <v>225</v>
      </c>
      <c r="AC13" s="1087">
        <f>'03-ЛГ план'!E9</f>
        <v>0</v>
      </c>
      <c r="AD13" s="1086">
        <f>'03-ЛГ план'!F9</f>
        <v>0</v>
      </c>
      <c r="AE13" s="1087">
        <v>3</v>
      </c>
      <c r="AF13" s="1086">
        <v>169</v>
      </c>
    </row>
    <row r="14" spans="1:32" ht="15" customHeight="1">
      <c r="A14" s="1033" t="s">
        <v>263</v>
      </c>
      <c r="B14" s="1038" t="s">
        <v>521</v>
      </c>
      <c r="C14" s="1037">
        <v>3112</v>
      </c>
      <c r="D14" s="792" t="s">
        <v>225</v>
      </c>
      <c r="E14" s="1073">
        <f>'03-ЛГ план'!G10</f>
        <v>0</v>
      </c>
      <c r="F14" s="1074">
        <f>'03-ЛГ план'!H10</f>
        <v>0</v>
      </c>
      <c r="G14" s="1087"/>
      <c r="H14" s="1086"/>
      <c r="I14" s="1033" t="s">
        <v>263</v>
      </c>
      <c r="J14" s="1038" t="s">
        <v>521</v>
      </c>
      <c r="K14" s="1037">
        <v>3112</v>
      </c>
      <c r="L14" s="792" t="s">
        <v>225</v>
      </c>
      <c r="M14" s="1073">
        <f>'03-ЛГ план'!G10+'03-ЛГ план'!I10</f>
        <v>0</v>
      </c>
      <c r="N14" s="1074">
        <f>'03-ЛГ план'!H10+'03-ЛГ план'!J10</f>
        <v>0</v>
      </c>
      <c r="O14" s="1087"/>
      <c r="P14" s="1086"/>
      <c r="Q14" s="1033" t="s">
        <v>263</v>
      </c>
      <c r="R14" s="1038" t="s">
        <v>521</v>
      </c>
      <c r="S14" s="1037">
        <v>3112</v>
      </c>
      <c r="T14" s="792" t="s">
        <v>225</v>
      </c>
      <c r="U14" s="1073">
        <f>'03-ЛГ план'!G10+'03-ЛГ план'!I10+'03-ЛГ план'!K10</f>
        <v>0</v>
      </c>
      <c r="V14" s="644">
        <f>'03-ЛГ план'!H10+'03-ЛГ план'!J10+'03-ЛГ план'!L10</f>
        <v>0</v>
      </c>
      <c r="W14" s="1227"/>
      <c r="X14" s="1225"/>
      <c r="Y14" s="1033" t="s">
        <v>263</v>
      </c>
      <c r="Z14" s="1038" t="s">
        <v>521</v>
      </c>
      <c r="AA14" s="1037">
        <v>3112</v>
      </c>
      <c r="AB14" s="792" t="s">
        <v>225</v>
      </c>
      <c r="AC14" s="1087">
        <f>'03-ЛГ план'!E10</f>
        <v>0</v>
      </c>
      <c r="AD14" s="1086">
        <f>'03-ЛГ план'!F10</f>
        <v>0</v>
      </c>
      <c r="AE14" s="1087"/>
      <c r="AF14" s="1086"/>
    </row>
    <row r="15" spans="1:32" ht="15" customHeight="1">
      <c r="A15" s="1033" t="s">
        <v>265</v>
      </c>
      <c r="B15" s="1038" t="s">
        <v>522</v>
      </c>
      <c r="C15" s="1037">
        <v>3113</v>
      </c>
      <c r="D15" s="761" t="s">
        <v>9</v>
      </c>
      <c r="E15" s="1070" t="s">
        <v>62</v>
      </c>
      <c r="F15" s="1074">
        <f>'03-ЛГ план'!H11</f>
        <v>0</v>
      </c>
      <c r="G15" s="1086" t="s">
        <v>62</v>
      </c>
      <c r="H15" s="1086"/>
      <c r="I15" s="1033" t="s">
        <v>265</v>
      </c>
      <c r="J15" s="1038" t="s">
        <v>522</v>
      </c>
      <c r="K15" s="1037">
        <v>3113</v>
      </c>
      <c r="L15" s="761" t="s">
        <v>9</v>
      </c>
      <c r="M15" s="1070" t="s">
        <v>62</v>
      </c>
      <c r="N15" s="1074">
        <f>'03-ЛГ план'!H11+'03-ЛГ план'!J11</f>
        <v>0</v>
      </c>
      <c r="O15" s="1086" t="s">
        <v>62</v>
      </c>
      <c r="P15" s="1086"/>
      <c r="Q15" s="1033" t="s">
        <v>265</v>
      </c>
      <c r="R15" s="1038" t="s">
        <v>522</v>
      </c>
      <c r="S15" s="1037">
        <v>3113</v>
      </c>
      <c r="T15" s="761" t="s">
        <v>9</v>
      </c>
      <c r="U15" s="1070" t="s">
        <v>62</v>
      </c>
      <c r="V15" s="644">
        <f>'03-ЛГ план'!H11+'03-ЛГ план'!J11+'03-ЛГ план'!L11</f>
        <v>0</v>
      </c>
      <c r="W15" s="1225" t="s">
        <v>62</v>
      </c>
      <c r="X15" s="1225"/>
      <c r="Y15" s="1033" t="s">
        <v>265</v>
      </c>
      <c r="Z15" s="1038" t="s">
        <v>522</v>
      </c>
      <c r="AA15" s="1037">
        <v>3113</v>
      </c>
      <c r="AB15" s="761" t="s">
        <v>9</v>
      </c>
      <c r="AC15" s="1087" t="s">
        <v>62</v>
      </c>
      <c r="AD15" s="1086">
        <f>'03-ЛГ план'!F11</f>
        <v>0</v>
      </c>
      <c r="AE15" s="1086" t="s">
        <v>62</v>
      </c>
      <c r="AF15" s="1086"/>
    </row>
    <row r="16" spans="1:32" ht="15" customHeight="1">
      <c r="A16" s="1033" t="s">
        <v>267</v>
      </c>
      <c r="B16" s="1038" t="s">
        <v>523</v>
      </c>
      <c r="C16" s="1037">
        <v>3114</v>
      </c>
      <c r="D16" s="761" t="s">
        <v>9</v>
      </c>
      <c r="E16" s="1070" t="s">
        <v>62</v>
      </c>
      <c r="F16" s="1074">
        <f>'03-ЛГ план'!H12</f>
        <v>0</v>
      </c>
      <c r="G16" s="1086" t="s">
        <v>62</v>
      </c>
      <c r="H16" s="1086"/>
      <c r="I16" s="1033" t="s">
        <v>267</v>
      </c>
      <c r="J16" s="1038" t="s">
        <v>523</v>
      </c>
      <c r="K16" s="1037">
        <v>3114</v>
      </c>
      <c r="L16" s="761" t="s">
        <v>9</v>
      </c>
      <c r="M16" s="1070" t="s">
        <v>62</v>
      </c>
      <c r="N16" s="1074">
        <f>'03-ЛГ план'!H12+'03-ЛГ план'!J12</f>
        <v>0</v>
      </c>
      <c r="O16" s="1086" t="s">
        <v>62</v>
      </c>
      <c r="P16" s="1086"/>
      <c r="Q16" s="1033" t="s">
        <v>267</v>
      </c>
      <c r="R16" s="1038" t="s">
        <v>523</v>
      </c>
      <c r="S16" s="1037">
        <v>3114</v>
      </c>
      <c r="T16" s="761" t="s">
        <v>9</v>
      </c>
      <c r="U16" s="1070" t="s">
        <v>62</v>
      </c>
      <c r="V16" s="644">
        <f>'03-ЛГ план'!H12+'03-ЛГ план'!J12+'03-ЛГ план'!L12</f>
        <v>0</v>
      </c>
      <c r="W16" s="1225" t="s">
        <v>62</v>
      </c>
      <c r="X16" s="1225"/>
      <c r="Y16" s="1033" t="s">
        <v>267</v>
      </c>
      <c r="Z16" s="1038" t="s">
        <v>523</v>
      </c>
      <c r="AA16" s="1037">
        <v>3114</v>
      </c>
      <c r="AB16" s="761" t="s">
        <v>9</v>
      </c>
      <c r="AC16" s="1087" t="s">
        <v>62</v>
      </c>
      <c r="AD16" s="1086">
        <f>'03-ЛГ план'!F12</f>
        <v>0</v>
      </c>
      <c r="AE16" s="1086" t="s">
        <v>62</v>
      </c>
      <c r="AF16" s="1086"/>
    </row>
    <row r="17" spans="1:32" ht="15" customHeight="1">
      <c r="A17" s="1033" t="s">
        <v>269</v>
      </c>
      <c r="B17" s="1038" t="s">
        <v>524</v>
      </c>
      <c r="C17" s="1037">
        <v>3115</v>
      </c>
      <c r="D17" s="761" t="s">
        <v>225</v>
      </c>
      <c r="E17" s="1073">
        <f>'03-ЛГ план'!G13</f>
        <v>0</v>
      </c>
      <c r="F17" s="1074">
        <f>'03-ЛГ план'!H13</f>
        <v>0</v>
      </c>
      <c r="G17" s="1087"/>
      <c r="H17" s="1086"/>
      <c r="I17" s="1033" t="s">
        <v>269</v>
      </c>
      <c r="J17" s="1038" t="s">
        <v>524</v>
      </c>
      <c r="K17" s="1037">
        <v>3115</v>
      </c>
      <c r="L17" s="761" t="s">
        <v>225</v>
      </c>
      <c r="M17" s="1073">
        <f>'03-ЛГ план'!G13+'03-ЛГ план'!I13</f>
        <v>0</v>
      </c>
      <c r="N17" s="1074">
        <f>'03-ЛГ план'!H13+'03-ЛГ план'!J13</f>
        <v>0</v>
      </c>
      <c r="O17" s="1087"/>
      <c r="P17" s="1086"/>
      <c r="Q17" s="1033" t="s">
        <v>269</v>
      </c>
      <c r="R17" s="1038" t="s">
        <v>524</v>
      </c>
      <c r="S17" s="1037">
        <v>3115</v>
      </c>
      <c r="T17" s="761" t="s">
        <v>225</v>
      </c>
      <c r="U17" s="1073">
        <f>'03-ЛГ план'!G13+'03-ЛГ план'!I13+'03-ЛГ план'!K13</f>
        <v>0</v>
      </c>
      <c r="V17" s="644">
        <f>'03-ЛГ план'!H13+'03-ЛГ план'!J13+'03-ЛГ план'!L13</f>
        <v>0</v>
      </c>
      <c r="W17" s="1227"/>
      <c r="X17" s="1225"/>
      <c r="Y17" s="1033" t="s">
        <v>269</v>
      </c>
      <c r="Z17" s="1038" t="s">
        <v>524</v>
      </c>
      <c r="AA17" s="1037">
        <v>3115</v>
      </c>
      <c r="AB17" s="761" t="s">
        <v>225</v>
      </c>
      <c r="AC17" s="1087">
        <f>'03-ЛГ план'!E13</f>
        <v>0</v>
      </c>
      <c r="AD17" s="1086">
        <f>'03-ЛГ план'!F13</f>
        <v>0</v>
      </c>
      <c r="AE17" s="1087"/>
      <c r="AF17" s="1086"/>
    </row>
    <row r="18" spans="1:32" ht="15" customHeight="1">
      <c r="A18" s="1033" t="s">
        <v>271</v>
      </c>
      <c r="B18" s="1038" t="s">
        <v>525</v>
      </c>
      <c r="C18" s="1037">
        <v>3116</v>
      </c>
      <c r="D18" s="761" t="s">
        <v>225</v>
      </c>
      <c r="E18" s="1073">
        <f>'03-ЛГ план'!G14</f>
        <v>0</v>
      </c>
      <c r="F18" s="1074">
        <f>'03-ЛГ план'!H14</f>
        <v>0</v>
      </c>
      <c r="G18" s="1087"/>
      <c r="H18" s="1086"/>
      <c r="I18" s="1033" t="s">
        <v>271</v>
      </c>
      <c r="J18" s="1038" t="s">
        <v>525</v>
      </c>
      <c r="K18" s="1037">
        <v>3116</v>
      </c>
      <c r="L18" s="761" t="s">
        <v>225</v>
      </c>
      <c r="M18" s="1073">
        <f>'03-ЛГ план'!G14+'03-ЛГ план'!I14</f>
        <v>0</v>
      </c>
      <c r="N18" s="1074">
        <f>'03-ЛГ план'!H14+'03-ЛГ план'!J14</f>
        <v>0</v>
      </c>
      <c r="O18" s="1087"/>
      <c r="P18" s="1086"/>
      <c r="Q18" s="1033" t="s">
        <v>271</v>
      </c>
      <c r="R18" s="1038" t="s">
        <v>525</v>
      </c>
      <c r="S18" s="1037">
        <v>3116</v>
      </c>
      <c r="T18" s="761" t="s">
        <v>225</v>
      </c>
      <c r="U18" s="1073">
        <f>'03-ЛГ план'!G14+'03-ЛГ план'!I14+'03-ЛГ план'!K14</f>
        <v>0</v>
      </c>
      <c r="V18" s="644">
        <f>'03-ЛГ план'!H14+'03-ЛГ план'!J14+'03-ЛГ план'!L14</f>
        <v>0</v>
      </c>
      <c r="W18" s="1227"/>
      <c r="X18" s="1225"/>
      <c r="Y18" s="1033" t="s">
        <v>271</v>
      </c>
      <c r="Z18" s="1038" t="s">
        <v>525</v>
      </c>
      <c r="AA18" s="1037">
        <v>3116</v>
      </c>
      <c r="AB18" s="761" t="s">
        <v>225</v>
      </c>
      <c r="AC18" s="1087">
        <f>'03-ЛГ план'!E14</f>
        <v>0</v>
      </c>
      <c r="AD18" s="1086">
        <f>'03-ЛГ план'!F14</f>
        <v>0</v>
      </c>
      <c r="AE18" s="1087"/>
      <c r="AF18" s="1086"/>
    </row>
    <row r="19" spans="1:32" ht="15" customHeight="1">
      <c r="A19" s="1033" t="s">
        <v>273</v>
      </c>
      <c r="B19" s="1038" t="s">
        <v>526</v>
      </c>
      <c r="C19" s="1037">
        <v>3117</v>
      </c>
      <c r="D19" s="761" t="s">
        <v>9</v>
      </c>
      <c r="E19" s="1070" t="s">
        <v>62</v>
      </c>
      <c r="F19" s="1074">
        <f>'03-ЛГ план'!H15</f>
        <v>0</v>
      </c>
      <c r="G19" s="1086" t="s">
        <v>62</v>
      </c>
      <c r="H19" s="1086"/>
      <c r="I19" s="1033" t="s">
        <v>273</v>
      </c>
      <c r="J19" s="1038" t="s">
        <v>526</v>
      </c>
      <c r="K19" s="1037">
        <v>3117</v>
      </c>
      <c r="L19" s="761" t="s">
        <v>9</v>
      </c>
      <c r="M19" s="1070" t="s">
        <v>62</v>
      </c>
      <c r="N19" s="1074">
        <f>'03-ЛГ план'!H15+'03-ЛГ план'!J15</f>
        <v>0</v>
      </c>
      <c r="O19" s="1086" t="s">
        <v>62</v>
      </c>
      <c r="P19" s="1086"/>
      <c r="Q19" s="1033" t="s">
        <v>273</v>
      </c>
      <c r="R19" s="1038" t="s">
        <v>526</v>
      </c>
      <c r="S19" s="1037">
        <v>3117</v>
      </c>
      <c r="T19" s="761" t="s">
        <v>9</v>
      </c>
      <c r="U19" s="1070" t="s">
        <v>62</v>
      </c>
      <c r="V19" s="644">
        <f>'03-ЛГ план'!H15+'03-ЛГ план'!J15+'03-ЛГ план'!L15</f>
        <v>0</v>
      </c>
      <c r="W19" s="1225" t="s">
        <v>62</v>
      </c>
      <c r="X19" s="1225"/>
      <c r="Y19" s="1033" t="s">
        <v>273</v>
      </c>
      <c r="Z19" s="1038" t="s">
        <v>526</v>
      </c>
      <c r="AA19" s="1037">
        <v>3117</v>
      </c>
      <c r="AB19" s="761" t="s">
        <v>9</v>
      </c>
      <c r="AC19" s="1087" t="s">
        <v>62</v>
      </c>
      <c r="AD19" s="1086">
        <f>'03-ЛГ план'!F15</f>
        <v>0</v>
      </c>
      <c r="AE19" s="1086" t="s">
        <v>62</v>
      </c>
      <c r="AF19" s="1086"/>
    </row>
    <row r="20" spans="1:32" ht="14.25" customHeight="1">
      <c r="A20" s="1033" t="s">
        <v>275</v>
      </c>
      <c r="B20" s="1034" t="s">
        <v>226</v>
      </c>
      <c r="C20" s="1037">
        <v>3120</v>
      </c>
      <c r="D20" s="761" t="s">
        <v>225</v>
      </c>
      <c r="E20" s="1073">
        <f>'03-ЛГ план'!G16</f>
        <v>0</v>
      </c>
      <c r="F20" s="1074">
        <f>'03-ЛГ план'!H16</f>
        <v>0</v>
      </c>
      <c r="G20" s="1087"/>
      <c r="H20" s="1086"/>
      <c r="I20" s="1033" t="s">
        <v>275</v>
      </c>
      <c r="J20" s="1034" t="s">
        <v>226</v>
      </c>
      <c r="K20" s="1037">
        <v>3120</v>
      </c>
      <c r="L20" s="761" t="s">
        <v>225</v>
      </c>
      <c r="M20" s="1073">
        <f>'03-ЛГ план'!G16+'03-ЛГ план'!I16</f>
        <v>0</v>
      </c>
      <c r="N20" s="1074">
        <f>'03-ЛГ план'!H16+'03-ЛГ план'!J16</f>
        <v>0</v>
      </c>
      <c r="O20" s="1087"/>
      <c r="P20" s="1086"/>
      <c r="Q20" s="1033" t="s">
        <v>275</v>
      </c>
      <c r="R20" s="1034" t="s">
        <v>226</v>
      </c>
      <c r="S20" s="1037">
        <v>3120</v>
      </c>
      <c r="T20" s="761" t="s">
        <v>225</v>
      </c>
      <c r="U20" s="1073">
        <f>'03-ЛГ план'!G16+'03-ЛГ план'!I16+'03-ЛГ план'!K16</f>
        <v>0</v>
      </c>
      <c r="V20" s="644">
        <f>'03-ЛГ план'!H16+'03-ЛГ план'!J16+'03-ЛГ план'!L16</f>
        <v>0</v>
      </c>
      <c r="W20" s="1227"/>
      <c r="X20" s="1225"/>
      <c r="Y20" s="1033" t="s">
        <v>275</v>
      </c>
      <c r="Z20" s="1034" t="s">
        <v>226</v>
      </c>
      <c r="AA20" s="1037">
        <v>3120</v>
      </c>
      <c r="AB20" s="761" t="s">
        <v>225</v>
      </c>
      <c r="AC20" s="1087">
        <f>'03-ЛГ план'!E16</f>
        <v>0</v>
      </c>
      <c r="AD20" s="1086">
        <f>'03-ЛГ план'!F16</f>
        <v>0</v>
      </c>
      <c r="AE20" s="1087"/>
      <c r="AF20" s="1086"/>
    </row>
    <row r="21" spans="1:32" ht="15" customHeight="1">
      <c r="A21" s="1033" t="s">
        <v>276</v>
      </c>
      <c r="B21" s="1039" t="s">
        <v>527</v>
      </c>
      <c r="C21" s="1037">
        <v>3130</v>
      </c>
      <c r="D21" s="761" t="s">
        <v>225</v>
      </c>
      <c r="E21" s="1070" t="s">
        <v>62</v>
      </c>
      <c r="F21" s="1074">
        <f>'03-ЛГ план'!H17</f>
        <v>0</v>
      </c>
      <c r="G21" s="1086" t="s">
        <v>62</v>
      </c>
      <c r="H21" s="1074">
        <f>H22+H23+H24+H25</f>
        <v>0</v>
      </c>
      <c r="I21" s="1033" t="s">
        <v>276</v>
      </c>
      <c r="J21" s="1039" t="s">
        <v>527</v>
      </c>
      <c r="K21" s="1037">
        <v>3130</v>
      </c>
      <c r="L21" s="761" t="s">
        <v>225</v>
      </c>
      <c r="M21" s="1070" t="s">
        <v>62</v>
      </c>
      <c r="N21" s="1074"/>
      <c r="O21" s="1086" t="s">
        <v>62</v>
      </c>
      <c r="P21" s="1074">
        <f>P22+P23+P24+P25</f>
        <v>0</v>
      </c>
      <c r="Q21" s="1033" t="s">
        <v>276</v>
      </c>
      <c r="R21" s="1039" t="s">
        <v>527</v>
      </c>
      <c r="S21" s="1037">
        <v>3130</v>
      </c>
      <c r="T21" s="761" t="s">
        <v>225</v>
      </c>
      <c r="U21" s="1070" t="s">
        <v>62</v>
      </c>
      <c r="V21" s="644">
        <f>'03-ЛГ план'!H17+'03-ЛГ план'!J17+'03-ЛГ план'!L17</f>
        <v>0</v>
      </c>
      <c r="W21" s="1225" t="s">
        <v>62</v>
      </c>
      <c r="X21" s="644">
        <f>X22+X23+X24+X25</f>
        <v>0</v>
      </c>
      <c r="Y21" s="1033" t="s">
        <v>276</v>
      </c>
      <c r="Z21" s="1039" t="s">
        <v>527</v>
      </c>
      <c r="AA21" s="1037">
        <v>3130</v>
      </c>
      <c r="AB21" s="761" t="s">
        <v>225</v>
      </c>
      <c r="AC21" s="1087" t="s">
        <v>62</v>
      </c>
      <c r="AD21" s="1086">
        <f>'03-ЛГ план'!F17</f>
        <v>0</v>
      </c>
      <c r="AE21" s="1086" t="s">
        <v>62</v>
      </c>
      <c r="AF21" s="1086">
        <f>AF22+AF23+AF24+AF25</f>
        <v>0</v>
      </c>
    </row>
    <row r="22" spans="1:32" ht="15" customHeight="1">
      <c r="A22" s="1033" t="s">
        <v>278</v>
      </c>
      <c r="B22" s="1036" t="s">
        <v>279</v>
      </c>
      <c r="C22" s="1037">
        <v>3131</v>
      </c>
      <c r="D22" s="761" t="s">
        <v>225</v>
      </c>
      <c r="E22" s="1073">
        <f>'03-ЛГ план'!G18</f>
        <v>0</v>
      </c>
      <c r="F22" s="1074">
        <f>'03-ЛГ план'!H18</f>
        <v>0</v>
      </c>
      <c r="G22" s="1087">
        <f>'03-ЛГ план'!G18</f>
        <v>0</v>
      </c>
      <c r="H22" s="1086"/>
      <c r="I22" s="1033" t="s">
        <v>278</v>
      </c>
      <c r="J22" s="1036" t="s">
        <v>279</v>
      </c>
      <c r="K22" s="1037">
        <v>3131</v>
      </c>
      <c r="L22" s="761" t="s">
        <v>225</v>
      </c>
      <c r="M22" s="1074"/>
      <c r="N22" s="1074"/>
      <c r="O22" s="1086"/>
      <c r="P22" s="1086"/>
      <c r="Q22" s="1033" t="s">
        <v>278</v>
      </c>
      <c r="R22" s="1036" t="s">
        <v>279</v>
      </c>
      <c r="S22" s="1037">
        <v>3131</v>
      </c>
      <c r="T22" s="761" t="s">
        <v>225</v>
      </c>
      <c r="U22" s="1073">
        <f>'03-ЛГ план'!G18+'03-ЛГ план'!I18+'03-ЛГ план'!K18</f>
        <v>0</v>
      </c>
      <c r="V22" s="644">
        <f>'03-ЛГ план'!H18+'03-ЛГ план'!J18+'03-ЛГ план'!L18</f>
        <v>0</v>
      </c>
      <c r="W22" s="1227">
        <f>'03-ЛГ план'!W18</f>
        <v>0</v>
      </c>
      <c r="X22" s="1225"/>
      <c r="Y22" s="1033" t="s">
        <v>278</v>
      </c>
      <c r="Z22" s="1036" t="s">
        <v>279</v>
      </c>
      <c r="AA22" s="1037">
        <v>3131</v>
      </c>
      <c r="AB22" s="761" t="s">
        <v>225</v>
      </c>
      <c r="AC22" s="1087">
        <f>'03-ЛГ план'!E18</f>
        <v>0</v>
      </c>
      <c r="AD22" s="1086">
        <f>'03-ЛГ план'!F18</f>
        <v>0</v>
      </c>
      <c r="AE22" s="1087">
        <f>'03-ЛГ план'!AE18</f>
        <v>0</v>
      </c>
      <c r="AF22" s="1086"/>
    </row>
    <row r="23" spans="1:32" ht="15" customHeight="1">
      <c r="A23" s="1033" t="s">
        <v>280</v>
      </c>
      <c r="B23" s="1036" t="s">
        <v>528</v>
      </c>
      <c r="C23" s="1037">
        <v>3132</v>
      </c>
      <c r="D23" s="761" t="s">
        <v>225</v>
      </c>
      <c r="E23" s="1073">
        <f>'03-ЛГ план'!G19</f>
        <v>0</v>
      </c>
      <c r="F23" s="1074">
        <f>'03-ЛГ план'!H19</f>
        <v>0</v>
      </c>
      <c r="G23" s="1087">
        <f>'03-ЛГ план'!G19</f>
        <v>0</v>
      </c>
      <c r="H23" s="1086"/>
      <c r="I23" s="1033" t="s">
        <v>280</v>
      </c>
      <c r="J23" s="1036" t="s">
        <v>528</v>
      </c>
      <c r="K23" s="1037">
        <v>3132</v>
      </c>
      <c r="L23" s="761" t="s">
        <v>225</v>
      </c>
      <c r="M23" s="1073"/>
      <c r="N23" s="1074"/>
      <c r="O23" s="1087"/>
      <c r="P23" s="1086"/>
      <c r="Q23" s="1033" t="s">
        <v>280</v>
      </c>
      <c r="R23" s="1036" t="s">
        <v>528</v>
      </c>
      <c r="S23" s="1037">
        <v>3132</v>
      </c>
      <c r="T23" s="761" t="s">
        <v>225</v>
      </c>
      <c r="U23" s="1073">
        <f>'03-ЛГ план'!G19+'03-ЛГ план'!I19+'03-ЛГ план'!K19</f>
        <v>0</v>
      </c>
      <c r="V23" s="644">
        <f>'03-ЛГ план'!H19+'03-ЛГ план'!J19+'03-ЛГ план'!L19</f>
        <v>0</v>
      </c>
      <c r="W23" s="1227">
        <f>'03-ЛГ план'!W19</f>
        <v>0</v>
      </c>
      <c r="X23" s="1225"/>
      <c r="Y23" s="1033" t="s">
        <v>280</v>
      </c>
      <c r="Z23" s="1036" t="s">
        <v>528</v>
      </c>
      <c r="AA23" s="1037">
        <v>3132</v>
      </c>
      <c r="AB23" s="761" t="s">
        <v>225</v>
      </c>
      <c r="AC23" s="1087">
        <f>'03-ЛГ план'!E19</f>
        <v>0</v>
      </c>
      <c r="AD23" s="1086">
        <f>'03-ЛГ план'!F19</f>
        <v>0</v>
      </c>
      <c r="AE23" s="1087">
        <f>'03-ЛГ план'!AE19</f>
        <v>0</v>
      </c>
      <c r="AF23" s="1086"/>
    </row>
    <row r="24" spans="1:32" ht="15" customHeight="1">
      <c r="A24" s="1033" t="s">
        <v>282</v>
      </c>
      <c r="B24" s="1036" t="s">
        <v>529</v>
      </c>
      <c r="C24" s="1037">
        <v>3133</v>
      </c>
      <c r="D24" s="761" t="s">
        <v>225</v>
      </c>
      <c r="E24" s="1073">
        <f>'03-ЛГ план'!G20</f>
        <v>0</v>
      </c>
      <c r="F24" s="1074">
        <f>'03-ЛГ план'!H20</f>
        <v>0</v>
      </c>
      <c r="G24" s="1087">
        <f>'03-ЛГ план'!G20</f>
        <v>0</v>
      </c>
      <c r="H24" s="1086"/>
      <c r="I24" s="1033" t="s">
        <v>282</v>
      </c>
      <c r="J24" s="1036" t="s">
        <v>529</v>
      </c>
      <c r="K24" s="1037">
        <v>3133</v>
      </c>
      <c r="L24" s="761" t="s">
        <v>225</v>
      </c>
      <c r="M24" s="1073">
        <f>'03-ЛГ план'!G20+'03-ЛГ план'!I20</f>
        <v>0</v>
      </c>
      <c r="N24" s="1074">
        <f>'03-ЛГ план'!H20+'03-ЛГ план'!J20</f>
        <v>0</v>
      </c>
      <c r="O24" s="1087">
        <f>'03-ЛГ план'!O20</f>
        <v>0</v>
      </c>
      <c r="P24" s="1086"/>
      <c r="Q24" s="1033" t="s">
        <v>282</v>
      </c>
      <c r="R24" s="1036" t="s">
        <v>529</v>
      </c>
      <c r="S24" s="1037">
        <v>3133</v>
      </c>
      <c r="T24" s="761" t="s">
        <v>225</v>
      </c>
      <c r="U24" s="1073">
        <f>'03-ЛГ план'!G20+'03-ЛГ план'!I20+'03-ЛГ план'!K20</f>
        <v>0</v>
      </c>
      <c r="V24" s="644">
        <f>'03-ЛГ план'!H20+'03-ЛГ план'!J20+'03-ЛГ план'!L20</f>
        <v>0</v>
      </c>
      <c r="W24" s="1227">
        <f>'03-ЛГ план'!W20</f>
        <v>0</v>
      </c>
      <c r="X24" s="1225"/>
      <c r="Y24" s="1033" t="s">
        <v>282</v>
      </c>
      <c r="Z24" s="1036" t="s">
        <v>529</v>
      </c>
      <c r="AA24" s="1037">
        <v>3133</v>
      </c>
      <c r="AB24" s="761" t="s">
        <v>225</v>
      </c>
      <c r="AC24" s="1087">
        <f>'03-ЛГ план'!E20</f>
        <v>0</v>
      </c>
      <c r="AD24" s="1086">
        <f>'03-ЛГ план'!F20</f>
        <v>0</v>
      </c>
      <c r="AE24" s="1087">
        <f>'03-ЛГ план'!AE20</f>
        <v>0</v>
      </c>
      <c r="AF24" s="1086"/>
    </row>
    <row r="25" spans="1:32" ht="15" customHeight="1">
      <c r="A25" s="1033" t="s">
        <v>284</v>
      </c>
      <c r="B25" s="1036" t="s">
        <v>530</v>
      </c>
      <c r="C25" s="1037">
        <v>3134</v>
      </c>
      <c r="D25" s="761" t="s">
        <v>225</v>
      </c>
      <c r="E25" s="1073">
        <f>'03-ЛГ план'!G21</f>
        <v>0</v>
      </c>
      <c r="F25" s="1074">
        <f>'03-ЛГ план'!H21</f>
        <v>0</v>
      </c>
      <c r="G25" s="1087">
        <f>'03-ЛГ план'!G21</f>
        <v>0</v>
      </c>
      <c r="H25" s="1086"/>
      <c r="I25" s="1033" t="s">
        <v>284</v>
      </c>
      <c r="J25" s="1036" t="s">
        <v>530</v>
      </c>
      <c r="K25" s="1037">
        <v>3134</v>
      </c>
      <c r="L25" s="761" t="s">
        <v>225</v>
      </c>
      <c r="M25" s="1073">
        <f>'03-ЛГ план'!G21+'03-ЛГ план'!I21</f>
        <v>0</v>
      </c>
      <c r="N25" s="1074">
        <f>'03-ЛГ план'!H21+'03-ЛГ план'!J21</f>
        <v>0</v>
      </c>
      <c r="O25" s="1087">
        <f>'03-ЛГ план'!O21</f>
        <v>0</v>
      </c>
      <c r="P25" s="1086"/>
      <c r="Q25" s="1033" t="s">
        <v>284</v>
      </c>
      <c r="R25" s="1036" t="s">
        <v>530</v>
      </c>
      <c r="S25" s="1037">
        <v>3134</v>
      </c>
      <c r="T25" s="761" t="s">
        <v>225</v>
      </c>
      <c r="U25" s="1073">
        <f>'03-ЛГ план'!G21+'03-ЛГ план'!I21+'03-ЛГ план'!K21</f>
        <v>0</v>
      </c>
      <c r="V25" s="644">
        <f>'03-ЛГ план'!H21+'03-ЛГ план'!J21+'03-ЛГ план'!L21</f>
        <v>0</v>
      </c>
      <c r="W25" s="1227">
        <f>'03-ЛГ план'!W21</f>
        <v>0</v>
      </c>
      <c r="X25" s="1225"/>
      <c r="Y25" s="1033" t="s">
        <v>284</v>
      </c>
      <c r="Z25" s="1036" t="s">
        <v>530</v>
      </c>
      <c r="AA25" s="1037">
        <v>3134</v>
      </c>
      <c r="AB25" s="761" t="s">
        <v>225</v>
      </c>
      <c r="AC25" s="1087">
        <f>'03-ЛГ план'!E21</f>
        <v>0</v>
      </c>
      <c r="AD25" s="1086">
        <f>'03-ЛГ план'!F21</f>
        <v>0</v>
      </c>
      <c r="AE25" s="1087">
        <f>'03-ЛГ план'!AE21</f>
        <v>0</v>
      </c>
      <c r="AF25" s="1086"/>
    </row>
    <row r="26" spans="1:32" ht="15" customHeight="1">
      <c r="A26" s="1033" t="s">
        <v>286</v>
      </c>
      <c r="B26" s="1040" t="s">
        <v>287</v>
      </c>
      <c r="C26" s="1037">
        <v>3140</v>
      </c>
      <c r="D26" s="761" t="s">
        <v>9</v>
      </c>
      <c r="E26" s="1070" t="s">
        <v>62</v>
      </c>
      <c r="F26" s="1074">
        <f>'03-ЛГ план'!H22</f>
        <v>0</v>
      </c>
      <c r="G26" s="1086" t="s">
        <v>62</v>
      </c>
      <c r="H26" s="1086"/>
      <c r="I26" s="1033" t="s">
        <v>286</v>
      </c>
      <c r="J26" s="1040" t="s">
        <v>287</v>
      </c>
      <c r="K26" s="1037">
        <v>3140</v>
      </c>
      <c r="L26" s="761" t="s">
        <v>9</v>
      </c>
      <c r="M26" s="1070" t="s">
        <v>62</v>
      </c>
      <c r="N26" s="1074">
        <f>'03-ЛГ план'!H22+'03-ЛГ план'!J22</f>
        <v>0</v>
      </c>
      <c r="O26" s="1086" t="s">
        <v>62</v>
      </c>
      <c r="P26" s="1086"/>
      <c r="Q26" s="1033" t="s">
        <v>286</v>
      </c>
      <c r="R26" s="1040" t="s">
        <v>287</v>
      </c>
      <c r="S26" s="1037">
        <v>3140</v>
      </c>
      <c r="T26" s="761" t="s">
        <v>9</v>
      </c>
      <c r="U26" s="1070" t="s">
        <v>62</v>
      </c>
      <c r="V26" s="644">
        <f>'03-ЛГ план'!H22+'03-ЛГ план'!J22+'03-ЛГ план'!L22</f>
        <v>0</v>
      </c>
      <c r="W26" s="1225" t="s">
        <v>62</v>
      </c>
      <c r="X26" s="1225"/>
      <c r="Y26" s="1033" t="s">
        <v>286</v>
      </c>
      <c r="Z26" s="1040" t="s">
        <v>287</v>
      </c>
      <c r="AA26" s="1037">
        <v>3140</v>
      </c>
      <c r="AB26" s="761" t="s">
        <v>9</v>
      </c>
      <c r="AC26" s="1086" t="s">
        <v>62</v>
      </c>
      <c r="AD26" s="1086">
        <f>'03-ЛГ план'!F22</f>
        <v>0</v>
      </c>
      <c r="AE26" s="1086" t="s">
        <v>62</v>
      </c>
      <c r="AF26" s="1086"/>
    </row>
    <row r="27" spans="1:32" ht="15" customHeight="1">
      <c r="A27" s="1033" t="s">
        <v>288</v>
      </c>
      <c r="B27" s="1041" t="s">
        <v>531</v>
      </c>
      <c r="C27" s="1037">
        <v>3150</v>
      </c>
      <c r="D27" s="761" t="s">
        <v>9</v>
      </c>
      <c r="E27" s="1070" t="s">
        <v>62</v>
      </c>
      <c r="F27" s="1074">
        <f>'03-ЛГ план'!H23</f>
        <v>0</v>
      </c>
      <c r="G27" s="1086" t="s">
        <v>62</v>
      </c>
      <c r="H27" s="1074">
        <f>H28+H29+H30</f>
        <v>0</v>
      </c>
      <c r="I27" s="1033" t="s">
        <v>288</v>
      </c>
      <c r="J27" s="1041" t="s">
        <v>531</v>
      </c>
      <c r="K27" s="1037">
        <v>3150</v>
      </c>
      <c r="L27" s="761" t="s">
        <v>9</v>
      </c>
      <c r="M27" s="1070" t="s">
        <v>62</v>
      </c>
      <c r="N27" s="1074">
        <f>'03-ЛГ план'!H23+'03-ЛГ план'!J23</f>
        <v>0</v>
      </c>
      <c r="O27" s="1086" t="s">
        <v>62</v>
      </c>
      <c r="P27" s="1074">
        <f>P28+P29+P30</f>
        <v>0</v>
      </c>
      <c r="Q27" s="1033" t="s">
        <v>288</v>
      </c>
      <c r="R27" s="1041" t="s">
        <v>531</v>
      </c>
      <c r="S27" s="1037">
        <v>3150</v>
      </c>
      <c r="T27" s="761" t="s">
        <v>9</v>
      </c>
      <c r="U27" s="1070" t="s">
        <v>62</v>
      </c>
      <c r="V27" s="644">
        <f>'03-ЛГ план'!H23+'03-ЛГ план'!J23+'03-ЛГ план'!L23</f>
        <v>0</v>
      </c>
      <c r="W27" s="1225" t="s">
        <v>62</v>
      </c>
      <c r="X27" s="644">
        <f>X28+X29+X30</f>
        <v>0</v>
      </c>
      <c r="Y27" s="1033" t="s">
        <v>288</v>
      </c>
      <c r="Z27" s="1041" t="s">
        <v>531</v>
      </c>
      <c r="AA27" s="1037">
        <v>3150</v>
      </c>
      <c r="AB27" s="761" t="s">
        <v>9</v>
      </c>
      <c r="AC27" s="1086" t="s">
        <v>62</v>
      </c>
      <c r="AD27" s="1086">
        <f>'03-ЛГ план'!F23</f>
        <v>0</v>
      </c>
      <c r="AE27" s="1086" t="s">
        <v>62</v>
      </c>
      <c r="AF27" s="1086">
        <f>AF28+AF29+AF30</f>
        <v>0</v>
      </c>
    </row>
    <row r="28" spans="1:32" ht="15" customHeight="1">
      <c r="A28" s="1033" t="s">
        <v>290</v>
      </c>
      <c r="B28" s="1042" t="s">
        <v>532</v>
      </c>
      <c r="C28" s="1037">
        <v>3151</v>
      </c>
      <c r="D28" s="761" t="s">
        <v>9</v>
      </c>
      <c r="E28" s="1070" t="s">
        <v>62</v>
      </c>
      <c r="F28" s="1074">
        <f>'03-ЛГ план'!H24</f>
        <v>0</v>
      </c>
      <c r="G28" s="1086" t="s">
        <v>62</v>
      </c>
      <c r="H28" s="1086"/>
      <c r="I28" s="1033" t="s">
        <v>290</v>
      </c>
      <c r="J28" s="1042" t="s">
        <v>532</v>
      </c>
      <c r="K28" s="1037">
        <v>3151</v>
      </c>
      <c r="L28" s="761" t="s">
        <v>9</v>
      </c>
      <c r="M28" s="1070" t="s">
        <v>62</v>
      </c>
      <c r="N28" s="1074">
        <f>'03-ЛГ план'!H24+'03-ЛГ план'!J24</f>
        <v>0</v>
      </c>
      <c r="O28" s="1086" t="s">
        <v>62</v>
      </c>
      <c r="P28" s="1086"/>
      <c r="Q28" s="1033" t="s">
        <v>290</v>
      </c>
      <c r="R28" s="1042" t="s">
        <v>532</v>
      </c>
      <c r="S28" s="1037">
        <v>3151</v>
      </c>
      <c r="T28" s="761" t="s">
        <v>9</v>
      </c>
      <c r="U28" s="1070" t="s">
        <v>62</v>
      </c>
      <c r="V28" s="644">
        <f>'03-ЛГ план'!H24+'03-ЛГ план'!J24+'03-ЛГ план'!L24</f>
        <v>0</v>
      </c>
      <c r="W28" s="1225" t="s">
        <v>62</v>
      </c>
      <c r="X28" s="1225"/>
      <c r="Y28" s="1033" t="s">
        <v>290</v>
      </c>
      <c r="Z28" s="1042" t="s">
        <v>532</v>
      </c>
      <c r="AA28" s="1037">
        <v>3151</v>
      </c>
      <c r="AB28" s="761" t="s">
        <v>9</v>
      </c>
      <c r="AC28" s="1086" t="s">
        <v>62</v>
      </c>
      <c r="AD28" s="1086">
        <f>'03-ЛГ план'!F24</f>
        <v>0</v>
      </c>
      <c r="AE28" s="1086" t="s">
        <v>62</v>
      </c>
      <c r="AF28" s="1086"/>
    </row>
    <row r="29" spans="1:32" ht="15" customHeight="1">
      <c r="A29" s="1033" t="s">
        <v>292</v>
      </c>
      <c r="B29" s="1036" t="s">
        <v>533</v>
      </c>
      <c r="C29" s="1037">
        <v>3152</v>
      </c>
      <c r="D29" s="761" t="s">
        <v>23</v>
      </c>
      <c r="E29" s="1074">
        <f>'03-ЛГ план'!G25</f>
        <v>0</v>
      </c>
      <c r="F29" s="1074">
        <f>'03-ЛГ план'!H25</f>
        <v>0</v>
      </c>
      <c r="G29" s="1086"/>
      <c r="H29" s="1086"/>
      <c r="I29" s="1033" t="s">
        <v>292</v>
      </c>
      <c r="J29" s="1036" t="s">
        <v>533</v>
      </c>
      <c r="K29" s="1037">
        <v>3152</v>
      </c>
      <c r="L29" s="761" t="s">
        <v>23</v>
      </c>
      <c r="M29" s="1074">
        <f>'03-ЛГ план'!G25+'03-ЛГ план'!I25</f>
        <v>0</v>
      </c>
      <c r="N29" s="1074">
        <f>'03-ЛГ план'!H25+'03-ЛГ план'!J25</f>
        <v>0</v>
      </c>
      <c r="O29" s="1086"/>
      <c r="P29" s="1086"/>
      <c r="Q29" s="1033" t="s">
        <v>292</v>
      </c>
      <c r="R29" s="1036" t="s">
        <v>533</v>
      </c>
      <c r="S29" s="1037">
        <v>3152</v>
      </c>
      <c r="T29" s="761" t="s">
        <v>23</v>
      </c>
      <c r="U29" s="644">
        <f>'03-ЛГ план'!G25+'03-ЛГ план'!I25+'03-ЛГ план'!K25</f>
        <v>0</v>
      </c>
      <c r="V29" s="644">
        <f>'03-ЛГ план'!H25+'03-ЛГ план'!J25+'03-ЛГ план'!L25</f>
        <v>0</v>
      </c>
      <c r="W29" s="1225"/>
      <c r="X29" s="1225"/>
      <c r="Y29" s="1033" t="s">
        <v>292</v>
      </c>
      <c r="Z29" s="1036" t="s">
        <v>533</v>
      </c>
      <c r="AA29" s="1037">
        <v>3152</v>
      </c>
      <c r="AB29" s="761" t="s">
        <v>23</v>
      </c>
      <c r="AC29" s="1086">
        <f>'03-ЛГ план'!E25</f>
        <v>0</v>
      </c>
      <c r="AD29" s="1086">
        <f>'03-ЛГ план'!F25</f>
        <v>0</v>
      </c>
      <c r="AE29" s="1086"/>
      <c r="AF29" s="1086"/>
    </row>
    <row r="30" spans="1:32" ht="15" customHeight="1">
      <c r="A30" s="1033" t="s">
        <v>294</v>
      </c>
      <c r="B30" s="1043" t="s">
        <v>534</v>
      </c>
      <c r="C30" s="1044">
        <v>3153</v>
      </c>
      <c r="D30" s="764" t="s">
        <v>23</v>
      </c>
      <c r="E30" s="1074">
        <f>'03-ЛГ план'!G26</f>
        <v>0</v>
      </c>
      <c r="F30" s="1074">
        <f>'03-ЛГ план'!H26</f>
        <v>0</v>
      </c>
      <c r="G30" s="1086"/>
      <c r="H30" s="1086"/>
      <c r="I30" s="1033" t="s">
        <v>294</v>
      </c>
      <c r="J30" s="1043" t="s">
        <v>534</v>
      </c>
      <c r="K30" s="1044">
        <v>3153</v>
      </c>
      <c r="L30" s="764" t="s">
        <v>23</v>
      </c>
      <c r="M30" s="1074"/>
      <c r="N30" s="1074"/>
      <c r="O30" s="1086"/>
      <c r="P30" s="1086"/>
      <c r="Q30" s="1033" t="s">
        <v>294</v>
      </c>
      <c r="R30" s="1043" t="s">
        <v>534</v>
      </c>
      <c r="S30" s="1044">
        <v>3153</v>
      </c>
      <c r="T30" s="764" t="s">
        <v>23</v>
      </c>
      <c r="U30" s="644">
        <f>'03-ЛГ план'!G26+'03-ЛГ план'!I26+'03-ЛГ план'!K26</f>
        <v>0</v>
      </c>
      <c r="V30" s="644">
        <f>'03-ЛГ план'!H26+'03-ЛГ план'!J26+'03-ЛГ план'!L26</f>
        <v>0</v>
      </c>
      <c r="W30" s="1320"/>
      <c r="X30" s="1225"/>
      <c r="Y30" s="1033" t="s">
        <v>294</v>
      </c>
      <c r="Z30" s="1043" t="s">
        <v>534</v>
      </c>
      <c r="AA30" s="1044">
        <v>3153</v>
      </c>
      <c r="AB30" s="764" t="s">
        <v>23</v>
      </c>
      <c r="AC30" s="1086"/>
      <c r="AD30" s="1086"/>
      <c r="AE30" s="1336"/>
      <c r="AF30" s="1086"/>
    </row>
    <row r="31" spans="1:32" ht="15" customHeight="1">
      <c r="A31" s="1033" t="s">
        <v>296</v>
      </c>
      <c r="B31" s="1045" t="s">
        <v>535</v>
      </c>
      <c r="C31" s="784">
        <v>3160</v>
      </c>
      <c r="D31" s="764" t="s">
        <v>9</v>
      </c>
      <c r="E31" s="1075" t="s">
        <v>62</v>
      </c>
      <c r="F31" s="1074">
        <f>'03-ЛГ план'!H27</f>
        <v>0</v>
      </c>
      <c r="G31" s="1127" t="s">
        <v>62</v>
      </c>
      <c r="H31" s="1074">
        <f>H32+H33+H34</f>
        <v>0</v>
      </c>
      <c r="I31" s="1033" t="s">
        <v>296</v>
      </c>
      <c r="J31" s="1045" t="s">
        <v>535</v>
      </c>
      <c r="K31" s="784">
        <v>3160</v>
      </c>
      <c r="L31" s="764" t="s">
        <v>9</v>
      </c>
      <c r="M31" s="1075" t="s">
        <v>62</v>
      </c>
      <c r="N31" s="1074">
        <f>'03-ЛГ план'!H27+'03-ЛГ план'!J27</f>
        <v>0</v>
      </c>
      <c r="O31" s="1127" t="s">
        <v>62</v>
      </c>
      <c r="P31" s="1074">
        <f>P32+P33+P34</f>
        <v>0</v>
      </c>
      <c r="Q31" s="1033" t="s">
        <v>296</v>
      </c>
      <c r="R31" s="1045" t="s">
        <v>535</v>
      </c>
      <c r="S31" s="784">
        <v>3160</v>
      </c>
      <c r="T31" s="764" t="s">
        <v>9</v>
      </c>
      <c r="U31" s="1075" t="s">
        <v>62</v>
      </c>
      <c r="V31" s="644">
        <f>'03-ЛГ план'!H27+'03-ЛГ план'!J27+'03-ЛГ план'!L27</f>
        <v>0</v>
      </c>
      <c r="W31" s="1321" t="s">
        <v>62</v>
      </c>
      <c r="X31" s="644">
        <f>X32+X33+X34</f>
        <v>0</v>
      </c>
      <c r="Y31" s="1033" t="s">
        <v>296</v>
      </c>
      <c r="Z31" s="1045" t="s">
        <v>535</v>
      </c>
      <c r="AA31" s="784">
        <v>3160</v>
      </c>
      <c r="AB31" s="764" t="s">
        <v>9</v>
      </c>
      <c r="AC31" s="1127" t="s">
        <v>62</v>
      </c>
      <c r="AD31" s="1086">
        <f>'03-ЛГ план'!F27</f>
        <v>0</v>
      </c>
      <c r="AE31" s="1127" t="s">
        <v>62</v>
      </c>
      <c r="AF31" s="1086">
        <f>AF32+AF33+AF34</f>
        <v>0</v>
      </c>
    </row>
    <row r="32" spans="1:32" ht="15" customHeight="1">
      <c r="A32" s="1033" t="s">
        <v>297</v>
      </c>
      <c r="B32" s="1042" t="s">
        <v>536</v>
      </c>
      <c r="C32" s="1046">
        <v>3161</v>
      </c>
      <c r="D32" s="764" t="s">
        <v>9</v>
      </c>
      <c r="E32" s="1075" t="s">
        <v>62</v>
      </c>
      <c r="F32" s="1074">
        <f>'03-ЛГ план'!H28</f>
        <v>0</v>
      </c>
      <c r="G32" s="1127" t="s">
        <v>62</v>
      </c>
      <c r="H32" s="1086"/>
      <c r="I32" s="1033" t="s">
        <v>297</v>
      </c>
      <c r="J32" s="1042" t="s">
        <v>536</v>
      </c>
      <c r="K32" s="1046">
        <v>3161</v>
      </c>
      <c r="L32" s="764" t="s">
        <v>9</v>
      </c>
      <c r="M32" s="1075" t="s">
        <v>62</v>
      </c>
      <c r="N32" s="1074">
        <f>'03-ЛГ план'!H28+'03-ЛГ план'!J28</f>
        <v>0</v>
      </c>
      <c r="O32" s="1127" t="s">
        <v>62</v>
      </c>
      <c r="P32" s="1086"/>
      <c r="Q32" s="1033" t="s">
        <v>297</v>
      </c>
      <c r="R32" s="1042" t="s">
        <v>536</v>
      </c>
      <c r="S32" s="1046">
        <v>3161</v>
      </c>
      <c r="T32" s="764" t="s">
        <v>9</v>
      </c>
      <c r="U32" s="1075" t="s">
        <v>62</v>
      </c>
      <c r="V32" s="644">
        <f>'03-ЛГ план'!H28+'03-ЛГ план'!J28+'03-ЛГ план'!L28</f>
        <v>0</v>
      </c>
      <c r="W32" s="1321" t="s">
        <v>62</v>
      </c>
      <c r="X32" s="1225"/>
      <c r="Y32" s="1033" t="s">
        <v>297</v>
      </c>
      <c r="Z32" s="1042" t="s">
        <v>536</v>
      </c>
      <c r="AA32" s="1046">
        <v>3161</v>
      </c>
      <c r="AB32" s="764" t="s">
        <v>9</v>
      </c>
      <c r="AC32" s="1127" t="s">
        <v>62</v>
      </c>
      <c r="AD32" s="1086">
        <f>'03-ЛГ план'!F28</f>
        <v>0</v>
      </c>
      <c r="AE32" s="1127" t="s">
        <v>62</v>
      </c>
      <c r="AF32" s="1086"/>
    </row>
    <row r="33" spans="1:32" ht="15" customHeight="1">
      <c r="A33" s="1033" t="s">
        <v>299</v>
      </c>
      <c r="B33" s="1036" t="s">
        <v>537</v>
      </c>
      <c r="C33" s="1046">
        <v>3162</v>
      </c>
      <c r="D33" s="764" t="s">
        <v>23</v>
      </c>
      <c r="E33" s="1074">
        <f>'03-ЛГ план'!G29</f>
        <v>0</v>
      </c>
      <c r="F33" s="1074">
        <f>'03-ЛГ план'!H29</f>
        <v>0</v>
      </c>
      <c r="G33" s="1086"/>
      <c r="H33" s="1086"/>
      <c r="I33" s="1033" t="s">
        <v>299</v>
      </c>
      <c r="J33" s="1036" t="s">
        <v>537</v>
      </c>
      <c r="K33" s="1046">
        <v>3162</v>
      </c>
      <c r="L33" s="764" t="s">
        <v>23</v>
      </c>
      <c r="M33" s="1074">
        <f>'03-ЛГ план'!G29+'03-ЛГ план'!I29</f>
        <v>0</v>
      </c>
      <c r="N33" s="1074">
        <f>'03-ЛГ план'!H29+'03-ЛГ план'!J29</f>
        <v>0</v>
      </c>
      <c r="O33" s="1086"/>
      <c r="P33" s="1086"/>
      <c r="Q33" s="1033" t="s">
        <v>299</v>
      </c>
      <c r="R33" s="1036" t="s">
        <v>537</v>
      </c>
      <c r="S33" s="1046">
        <v>3162</v>
      </c>
      <c r="T33" s="764" t="s">
        <v>23</v>
      </c>
      <c r="U33" s="1074">
        <f>'03-ЛГ план'!G29+'03-ЛГ план'!I29+'03-ЛГ план'!K29</f>
        <v>0</v>
      </c>
      <c r="V33" s="644">
        <f>'03-ЛГ план'!H29+'03-ЛГ план'!J29+'03-ЛГ план'!L29</f>
        <v>0</v>
      </c>
      <c r="W33" s="1225"/>
      <c r="X33" s="1225"/>
      <c r="Y33" s="1033" t="s">
        <v>299</v>
      </c>
      <c r="Z33" s="1036" t="s">
        <v>537</v>
      </c>
      <c r="AA33" s="1046">
        <v>3162</v>
      </c>
      <c r="AB33" s="764" t="s">
        <v>23</v>
      </c>
      <c r="AC33" s="1086">
        <f>'03-ЛГ план'!E29</f>
        <v>0</v>
      </c>
      <c r="AD33" s="1086">
        <f>'03-ЛГ план'!F29</f>
        <v>0</v>
      </c>
      <c r="AE33" s="1086"/>
      <c r="AF33" s="1086"/>
    </row>
    <row r="34" spans="1:32" ht="15" customHeight="1">
      <c r="A34" s="1033" t="s">
        <v>301</v>
      </c>
      <c r="B34" s="1043" t="s">
        <v>534</v>
      </c>
      <c r="C34" s="1046">
        <v>3163</v>
      </c>
      <c r="D34" s="764" t="s">
        <v>23</v>
      </c>
      <c r="E34" s="1074">
        <f>'03-ЛГ план'!G30</f>
        <v>0</v>
      </c>
      <c r="F34" s="1074">
        <f>'03-ЛГ план'!H30</f>
        <v>0</v>
      </c>
      <c r="G34" s="1086"/>
      <c r="H34" s="1086"/>
      <c r="I34" s="1033" t="s">
        <v>301</v>
      </c>
      <c r="J34" s="1043" t="s">
        <v>534</v>
      </c>
      <c r="K34" s="1046">
        <v>3163</v>
      </c>
      <c r="L34" s="764" t="s">
        <v>23</v>
      </c>
      <c r="M34" s="1074">
        <f>'03-ЛГ план'!G30+'03-ЛГ план'!I30</f>
        <v>0</v>
      </c>
      <c r="N34" s="1074">
        <f>'03-ЛГ план'!H30+'03-ЛГ план'!J30</f>
        <v>0</v>
      </c>
      <c r="O34" s="1086"/>
      <c r="P34" s="1086"/>
      <c r="Q34" s="1033" t="s">
        <v>301</v>
      </c>
      <c r="R34" s="1043" t="s">
        <v>534</v>
      </c>
      <c r="S34" s="1046">
        <v>3163</v>
      </c>
      <c r="T34" s="764" t="s">
        <v>23</v>
      </c>
      <c r="U34" s="1074">
        <f>'03-ЛГ план'!G30+'03-ЛГ план'!I30+'03-ЛГ план'!K30</f>
        <v>0</v>
      </c>
      <c r="V34" s="1074">
        <f>'03-ЛГ план'!H30+'03-ЛГ план'!J30+'03-ЛГ план'!L30</f>
        <v>0</v>
      </c>
      <c r="W34" s="1086"/>
      <c r="X34" s="1086"/>
      <c r="Y34" s="1033" t="s">
        <v>301</v>
      </c>
      <c r="Z34" s="1043" t="s">
        <v>534</v>
      </c>
      <c r="AA34" s="1046">
        <v>3163</v>
      </c>
      <c r="AB34" s="764" t="s">
        <v>23</v>
      </c>
      <c r="AC34" s="1086">
        <f>'03-ЛГ план'!E30</f>
        <v>0</v>
      </c>
      <c r="AD34" s="1086">
        <f>'03-ЛГ план'!F30</f>
        <v>0</v>
      </c>
      <c r="AE34" s="1086"/>
      <c r="AF34" s="1086"/>
    </row>
    <row r="35" spans="1:32" ht="15" customHeight="1">
      <c r="A35" s="1033" t="s">
        <v>303</v>
      </c>
      <c r="B35" s="1031" t="s">
        <v>228</v>
      </c>
      <c r="C35" s="784">
        <v>3170</v>
      </c>
      <c r="D35" s="761" t="s">
        <v>9</v>
      </c>
      <c r="E35" s="1070" t="s">
        <v>62</v>
      </c>
      <c r="F35" s="1074">
        <f>'03-ЛГ план'!H31</f>
        <v>0</v>
      </c>
      <c r="G35" s="1086" t="s">
        <v>62</v>
      </c>
      <c r="H35" s="1086"/>
      <c r="I35" s="1033" t="s">
        <v>303</v>
      </c>
      <c r="J35" s="1031" t="s">
        <v>228</v>
      </c>
      <c r="K35" s="784">
        <v>3170</v>
      </c>
      <c r="L35" s="761" t="s">
        <v>9</v>
      </c>
      <c r="M35" s="1070" t="s">
        <v>62</v>
      </c>
      <c r="N35" s="1074">
        <f>'03-ЛГ план'!H31+'03-ЛГ план'!J31</f>
        <v>0</v>
      </c>
      <c r="O35" s="1086" t="s">
        <v>62</v>
      </c>
      <c r="P35" s="1086"/>
      <c r="Q35" s="1033" t="s">
        <v>303</v>
      </c>
      <c r="R35" s="1031" t="s">
        <v>228</v>
      </c>
      <c r="S35" s="784">
        <v>3170</v>
      </c>
      <c r="T35" s="761" t="s">
        <v>9</v>
      </c>
      <c r="U35" s="1070" t="s">
        <v>62</v>
      </c>
      <c r="V35" s="1074">
        <f>'03-ЛГ план'!H31+'03-ЛГ план'!J31+'03-ЛГ план'!L31</f>
        <v>0</v>
      </c>
      <c r="W35" s="1086" t="s">
        <v>62</v>
      </c>
      <c r="X35" s="1086"/>
      <c r="Y35" s="1033" t="s">
        <v>303</v>
      </c>
      <c r="Z35" s="1031" t="s">
        <v>228</v>
      </c>
      <c r="AA35" s="784">
        <v>3170</v>
      </c>
      <c r="AB35" s="761" t="s">
        <v>9</v>
      </c>
      <c r="AC35" s="1086" t="s">
        <v>62</v>
      </c>
      <c r="AD35" s="1086">
        <f>'03-ЛГ план'!F31</f>
        <v>0</v>
      </c>
      <c r="AE35" s="1086" t="s">
        <v>62</v>
      </c>
      <c r="AF35" s="1086"/>
    </row>
    <row r="36" spans="1:32" ht="32.25" customHeight="1">
      <c r="A36" s="1047" t="s">
        <v>452</v>
      </c>
      <c r="B36" s="1031" t="s">
        <v>538</v>
      </c>
      <c r="C36" s="784">
        <v>3200</v>
      </c>
      <c r="D36" s="761" t="s">
        <v>9</v>
      </c>
      <c r="E36" s="1070" t="s">
        <v>62</v>
      </c>
      <c r="F36" s="1070"/>
      <c r="G36" s="1070" t="s">
        <v>62</v>
      </c>
      <c r="H36" s="1065"/>
      <c r="I36" s="1047" t="s">
        <v>452</v>
      </c>
      <c r="J36" s="1031" t="s">
        <v>538</v>
      </c>
      <c r="K36" s="784">
        <v>3200</v>
      </c>
      <c r="L36" s="761" t="s">
        <v>9</v>
      </c>
      <c r="M36" s="1070" t="s">
        <v>62</v>
      </c>
      <c r="N36" s="1070"/>
      <c r="O36" s="1070" t="s">
        <v>62</v>
      </c>
      <c r="P36" s="1065"/>
      <c r="Q36" s="1047" t="s">
        <v>452</v>
      </c>
      <c r="R36" s="1031" t="s">
        <v>538</v>
      </c>
      <c r="S36" s="784">
        <v>3200</v>
      </c>
      <c r="T36" s="761" t="s">
        <v>9</v>
      </c>
      <c r="U36" s="1070" t="s">
        <v>62</v>
      </c>
      <c r="V36" s="1070"/>
      <c r="W36" s="1070" t="s">
        <v>62</v>
      </c>
      <c r="X36" s="1065"/>
      <c r="Y36" s="1047" t="s">
        <v>452</v>
      </c>
      <c r="Z36" s="1031" t="s">
        <v>538</v>
      </c>
      <c r="AA36" s="784">
        <v>3200</v>
      </c>
      <c r="AB36" s="761" t="s">
        <v>9</v>
      </c>
      <c r="AC36" s="1086" t="s">
        <v>62</v>
      </c>
      <c r="AD36" s="1086"/>
      <c r="AE36" s="1086" t="s">
        <v>62</v>
      </c>
      <c r="AF36" s="1388"/>
    </row>
    <row r="37" spans="1:32" ht="15" customHeight="1">
      <c r="A37" s="1048" t="s">
        <v>305</v>
      </c>
      <c r="B37" s="1041" t="s">
        <v>260</v>
      </c>
      <c r="C37" s="784">
        <v>3210</v>
      </c>
      <c r="D37" s="761" t="s">
        <v>9</v>
      </c>
      <c r="E37" s="1070" t="s">
        <v>62</v>
      </c>
      <c r="F37" s="1070"/>
      <c r="G37" s="1070" t="s">
        <v>62</v>
      </c>
      <c r="H37" s="1065"/>
      <c r="I37" s="1048" t="s">
        <v>305</v>
      </c>
      <c r="J37" s="1041" t="s">
        <v>260</v>
      </c>
      <c r="K37" s="784">
        <v>3210</v>
      </c>
      <c r="L37" s="761" t="s">
        <v>9</v>
      </c>
      <c r="M37" s="1070" t="s">
        <v>62</v>
      </c>
      <c r="N37" s="1070"/>
      <c r="O37" s="1070" t="s">
        <v>62</v>
      </c>
      <c r="P37" s="1065"/>
      <c r="Q37" s="1048" t="s">
        <v>305</v>
      </c>
      <c r="R37" s="1041" t="s">
        <v>260</v>
      </c>
      <c r="S37" s="784">
        <v>3210</v>
      </c>
      <c r="T37" s="761" t="s">
        <v>9</v>
      </c>
      <c r="U37" s="1070" t="s">
        <v>62</v>
      </c>
      <c r="V37" s="1070"/>
      <c r="W37" s="1070" t="s">
        <v>62</v>
      </c>
      <c r="X37" s="1065"/>
      <c r="Y37" s="1048" t="s">
        <v>305</v>
      </c>
      <c r="Z37" s="1041" t="s">
        <v>260</v>
      </c>
      <c r="AA37" s="784">
        <v>3210</v>
      </c>
      <c r="AB37" s="761" t="s">
        <v>9</v>
      </c>
      <c r="AC37" s="1086" t="s">
        <v>62</v>
      </c>
      <c r="AD37" s="1086"/>
      <c r="AE37" s="1086" t="s">
        <v>62</v>
      </c>
      <c r="AF37" s="1388"/>
    </row>
    <row r="38" spans="1:32" ht="15" customHeight="1">
      <c r="A38" s="1048" t="s">
        <v>306</v>
      </c>
      <c r="B38" s="1036" t="s">
        <v>520</v>
      </c>
      <c r="C38" s="784">
        <v>3211</v>
      </c>
      <c r="D38" s="761" t="s">
        <v>225</v>
      </c>
      <c r="E38" s="1070"/>
      <c r="F38" s="1070"/>
      <c r="G38" s="1070"/>
      <c r="H38" s="1065"/>
      <c r="I38" s="1048" t="s">
        <v>306</v>
      </c>
      <c r="J38" s="1036" t="s">
        <v>520</v>
      </c>
      <c r="K38" s="784">
        <v>3211</v>
      </c>
      <c r="L38" s="761" t="s">
        <v>225</v>
      </c>
      <c r="M38" s="1070"/>
      <c r="N38" s="1070"/>
      <c r="O38" s="1070"/>
      <c r="P38" s="1065"/>
      <c r="Q38" s="1048" t="s">
        <v>306</v>
      </c>
      <c r="R38" s="1036" t="s">
        <v>520</v>
      </c>
      <c r="S38" s="784">
        <v>3211</v>
      </c>
      <c r="T38" s="761" t="s">
        <v>225</v>
      </c>
      <c r="U38" s="1070"/>
      <c r="V38" s="1070"/>
      <c r="W38" s="1070"/>
      <c r="X38" s="1065"/>
      <c r="Y38" s="1048" t="s">
        <v>306</v>
      </c>
      <c r="Z38" s="1036" t="s">
        <v>520</v>
      </c>
      <c r="AA38" s="784">
        <v>3211</v>
      </c>
      <c r="AB38" s="761" t="s">
        <v>225</v>
      </c>
      <c r="AC38" s="1070"/>
      <c r="AD38" s="1070"/>
      <c r="AE38" s="1070"/>
      <c r="AF38" s="1065"/>
    </row>
    <row r="39" spans="1:32" ht="15" customHeight="1">
      <c r="A39" s="1048" t="s">
        <v>307</v>
      </c>
      <c r="B39" s="1036" t="s">
        <v>521</v>
      </c>
      <c r="C39" s="784">
        <v>3212</v>
      </c>
      <c r="D39" s="761" t="s">
        <v>225</v>
      </c>
      <c r="E39" s="1070"/>
      <c r="F39" s="1070"/>
      <c r="G39" s="1070"/>
      <c r="H39" s="1065"/>
      <c r="I39" s="1048" t="s">
        <v>307</v>
      </c>
      <c r="J39" s="1036" t="s">
        <v>521</v>
      </c>
      <c r="K39" s="784">
        <v>3212</v>
      </c>
      <c r="L39" s="761" t="s">
        <v>225</v>
      </c>
      <c r="M39" s="1070"/>
      <c r="N39" s="1070"/>
      <c r="O39" s="1070"/>
      <c r="P39" s="1065"/>
      <c r="Q39" s="1048" t="s">
        <v>307</v>
      </c>
      <c r="R39" s="1036" t="s">
        <v>521</v>
      </c>
      <c r="S39" s="784">
        <v>3212</v>
      </c>
      <c r="T39" s="761" t="s">
        <v>225</v>
      </c>
      <c r="U39" s="1070"/>
      <c r="V39" s="1070"/>
      <c r="W39" s="1070"/>
      <c r="X39" s="1065"/>
      <c r="Y39" s="1048" t="s">
        <v>307</v>
      </c>
      <c r="Z39" s="1036" t="s">
        <v>521</v>
      </c>
      <c r="AA39" s="784">
        <v>3212</v>
      </c>
      <c r="AB39" s="761" t="s">
        <v>225</v>
      </c>
      <c r="AC39" s="1070"/>
      <c r="AD39" s="1070"/>
      <c r="AE39" s="1070"/>
      <c r="AF39" s="1065"/>
    </row>
    <row r="40" spans="1:32" ht="15" customHeight="1">
      <c r="A40" s="1048" t="s">
        <v>308</v>
      </c>
      <c r="B40" s="1036" t="s">
        <v>522</v>
      </c>
      <c r="C40" s="784">
        <v>3213</v>
      </c>
      <c r="D40" s="761" t="s">
        <v>9</v>
      </c>
      <c r="E40" s="1070" t="s">
        <v>62</v>
      </c>
      <c r="F40" s="1070"/>
      <c r="G40" s="1070" t="s">
        <v>62</v>
      </c>
      <c r="H40" s="1065"/>
      <c r="I40" s="1048" t="s">
        <v>308</v>
      </c>
      <c r="J40" s="1036" t="s">
        <v>522</v>
      </c>
      <c r="K40" s="784">
        <v>3213</v>
      </c>
      <c r="L40" s="761" t="s">
        <v>9</v>
      </c>
      <c r="M40" s="1070" t="s">
        <v>62</v>
      </c>
      <c r="N40" s="1070"/>
      <c r="O40" s="1070" t="s">
        <v>62</v>
      </c>
      <c r="P40" s="1065"/>
      <c r="Q40" s="1048" t="s">
        <v>308</v>
      </c>
      <c r="R40" s="1036" t="s">
        <v>522</v>
      </c>
      <c r="S40" s="784">
        <v>3213</v>
      </c>
      <c r="T40" s="761" t="s">
        <v>9</v>
      </c>
      <c r="U40" s="1070" t="s">
        <v>62</v>
      </c>
      <c r="V40" s="1070"/>
      <c r="W40" s="1070" t="s">
        <v>62</v>
      </c>
      <c r="X40" s="1065"/>
      <c r="Y40" s="1048" t="s">
        <v>308</v>
      </c>
      <c r="Z40" s="1036" t="s">
        <v>522</v>
      </c>
      <c r="AA40" s="784">
        <v>3213</v>
      </c>
      <c r="AB40" s="761" t="s">
        <v>9</v>
      </c>
      <c r="AC40" s="1070" t="s">
        <v>62</v>
      </c>
      <c r="AD40" s="1070"/>
      <c r="AE40" s="1070" t="s">
        <v>62</v>
      </c>
      <c r="AF40" s="1065"/>
    </row>
    <row r="41" spans="1:32" ht="15" customHeight="1">
      <c r="A41" s="1048" t="s">
        <v>309</v>
      </c>
      <c r="B41" s="1036" t="s">
        <v>523</v>
      </c>
      <c r="C41" s="784">
        <v>3214</v>
      </c>
      <c r="D41" s="761" t="s">
        <v>9</v>
      </c>
      <c r="E41" s="1070" t="s">
        <v>62</v>
      </c>
      <c r="F41" s="1070"/>
      <c r="G41" s="1070" t="s">
        <v>62</v>
      </c>
      <c r="H41" s="1065"/>
      <c r="I41" s="1048" t="s">
        <v>309</v>
      </c>
      <c r="J41" s="1036" t="s">
        <v>523</v>
      </c>
      <c r="K41" s="784">
        <v>3214</v>
      </c>
      <c r="L41" s="761" t="s">
        <v>9</v>
      </c>
      <c r="M41" s="1070" t="s">
        <v>62</v>
      </c>
      <c r="N41" s="1070"/>
      <c r="O41" s="1070" t="s">
        <v>62</v>
      </c>
      <c r="P41" s="1065"/>
      <c r="Q41" s="1048" t="s">
        <v>309</v>
      </c>
      <c r="R41" s="1036" t="s">
        <v>523</v>
      </c>
      <c r="S41" s="784">
        <v>3214</v>
      </c>
      <c r="T41" s="761" t="s">
        <v>9</v>
      </c>
      <c r="U41" s="1070" t="s">
        <v>62</v>
      </c>
      <c r="V41" s="1070"/>
      <c r="W41" s="1070" t="s">
        <v>62</v>
      </c>
      <c r="X41" s="1065"/>
      <c r="Y41" s="1048" t="s">
        <v>309</v>
      </c>
      <c r="Z41" s="1036" t="s">
        <v>523</v>
      </c>
      <c r="AA41" s="784">
        <v>3214</v>
      </c>
      <c r="AB41" s="761" t="s">
        <v>9</v>
      </c>
      <c r="AC41" s="1070" t="s">
        <v>62</v>
      </c>
      <c r="AD41" s="1070"/>
      <c r="AE41" s="1070" t="s">
        <v>62</v>
      </c>
      <c r="AF41" s="1065"/>
    </row>
    <row r="42" spans="1:32" ht="15" customHeight="1">
      <c r="A42" s="1048" t="s">
        <v>310</v>
      </c>
      <c r="B42" s="1036" t="s">
        <v>524</v>
      </c>
      <c r="C42" s="784">
        <v>3215</v>
      </c>
      <c r="D42" s="761" t="s">
        <v>225</v>
      </c>
      <c r="E42" s="1070"/>
      <c r="F42" s="1070"/>
      <c r="G42" s="1070"/>
      <c r="H42" s="1065"/>
      <c r="I42" s="1048" t="s">
        <v>310</v>
      </c>
      <c r="J42" s="1036" t="s">
        <v>524</v>
      </c>
      <c r="K42" s="784">
        <v>3215</v>
      </c>
      <c r="L42" s="761" t="s">
        <v>225</v>
      </c>
      <c r="M42" s="1070"/>
      <c r="N42" s="1070"/>
      <c r="O42" s="1070"/>
      <c r="P42" s="1065"/>
      <c r="Q42" s="1048" t="s">
        <v>310</v>
      </c>
      <c r="R42" s="1036" t="s">
        <v>524</v>
      </c>
      <c r="S42" s="784">
        <v>3215</v>
      </c>
      <c r="T42" s="761" t="s">
        <v>225</v>
      </c>
      <c r="U42" s="1070"/>
      <c r="V42" s="1070"/>
      <c r="W42" s="1070"/>
      <c r="X42" s="1065"/>
      <c r="Y42" s="1048" t="s">
        <v>310</v>
      </c>
      <c r="Z42" s="1036" t="s">
        <v>524</v>
      </c>
      <c r="AA42" s="784">
        <v>3215</v>
      </c>
      <c r="AB42" s="761" t="s">
        <v>225</v>
      </c>
      <c r="AC42" s="1070"/>
      <c r="AD42" s="1070"/>
      <c r="AE42" s="1070"/>
      <c r="AF42" s="1065"/>
    </row>
    <row r="43" spans="1:32" ht="15" customHeight="1">
      <c r="A43" s="1048" t="s">
        <v>311</v>
      </c>
      <c r="B43" s="1036" t="s">
        <v>525</v>
      </c>
      <c r="C43" s="784">
        <v>3216</v>
      </c>
      <c r="D43" s="761" t="s">
        <v>225</v>
      </c>
      <c r="E43" s="1070"/>
      <c r="F43" s="1070"/>
      <c r="G43" s="1070"/>
      <c r="H43" s="1065"/>
      <c r="I43" s="1048" t="s">
        <v>311</v>
      </c>
      <c r="J43" s="1036" t="s">
        <v>525</v>
      </c>
      <c r="K43" s="784">
        <v>3216</v>
      </c>
      <c r="L43" s="761" t="s">
        <v>225</v>
      </c>
      <c r="M43" s="1070"/>
      <c r="N43" s="1070"/>
      <c r="O43" s="1070"/>
      <c r="P43" s="1065"/>
      <c r="Q43" s="1048" t="s">
        <v>311</v>
      </c>
      <c r="R43" s="1036" t="s">
        <v>525</v>
      </c>
      <c r="S43" s="784">
        <v>3216</v>
      </c>
      <c r="T43" s="761" t="s">
        <v>225</v>
      </c>
      <c r="U43" s="1070"/>
      <c r="V43" s="1070"/>
      <c r="W43" s="1070"/>
      <c r="X43" s="1065"/>
      <c r="Y43" s="1048" t="s">
        <v>311</v>
      </c>
      <c r="Z43" s="1036" t="s">
        <v>525</v>
      </c>
      <c r="AA43" s="784">
        <v>3216</v>
      </c>
      <c r="AB43" s="761" t="s">
        <v>225</v>
      </c>
      <c r="AC43" s="1070"/>
      <c r="AD43" s="1070"/>
      <c r="AE43" s="1070"/>
      <c r="AF43" s="1065"/>
    </row>
    <row r="44" spans="1:32" ht="15" customHeight="1">
      <c r="A44" s="1048" t="s">
        <v>312</v>
      </c>
      <c r="B44" s="1036" t="s">
        <v>526</v>
      </c>
      <c r="C44" s="784">
        <v>3217</v>
      </c>
      <c r="D44" s="761" t="s">
        <v>9</v>
      </c>
      <c r="E44" s="1070" t="s">
        <v>62</v>
      </c>
      <c r="F44" s="1070"/>
      <c r="G44" s="1070" t="s">
        <v>62</v>
      </c>
      <c r="H44" s="1065"/>
      <c r="I44" s="1048" t="s">
        <v>312</v>
      </c>
      <c r="J44" s="1036" t="s">
        <v>526</v>
      </c>
      <c r="K44" s="784">
        <v>3217</v>
      </c>
      <c r="L44" s="761" t="s">
        <v>9</v>
      </c>
      <c r="M44" s="1070" t="s">
        <v>62</v>
      </c>
      <c r="N44" s="1070"/>
      <c r="O44" s="1070" t="s">
        <v>62</v>
      </c>
      <c r="P44" s="1065"/>
      <c r="Q44" s="1048" t="s">
        <v>312</v>
      </c>
      <c r="R44" s="1036" t="s">
        <v>526</v>
      </c>
      <c r="S44" s="784">
        <v>3217</v>
      </c>
      <c r="T44" s="761" t="s">
        <v>9</v>
      </c>
      <c r="U44" s="1070" t="s">
        <v>62</v>
      </c>
      <c r="V44" s="1070"/>
      <c r="W44" s="1070" t="s">
        <v>62</v>
      </c>
      <c r="X44" s="1065"/>
      <c r="Y44" s="1048" t="s">
        <v>312</v>
      </c>
      <c r="Z44" s="1036" t="s">
        <v>526</v>
      </c>
      <c r="AA44" s="784">
        <v>3217</v>
      </c>
      <c r="AB44" s="761" t="s">
        <v>9</v>
      </c>
      <c r="AC44" s="1070" t="s">
        <v>62</v>
      </c>
      <c r="AD44" s="1070"/>
      <c r="AE44" s="1070" t="s">
        <v>62</v>
      </c>
      <c r="AF44" s="1065"/>
    </row>
    <row r="45" spans="1:32" ht="15" customHeight="1">
      <c r="A45" s="1047" t="s">
        <v>313</v>
      </c>
      <c r="B45" s="1041" t="s">
        <v>226</v>
      </c>
      <c r="C45" s="784">
        <v>3220</v>
      </c>
      <c r="D45" s="761" t="s">
        <v>225</v>
      </c>
      <c r="E45" s="1070"/>
      <c r="F45" s="1070"/>
      <c r="G45" s="1070"/>
      <c r="H45" s="1065"/>
      <c r="I45" s="1047" t="s">
        <v>313</v>
      </c>
      <c r="J45" s="1041" t="s">
        <v>226</v>
      </c>
      <c r="K45" s="784">
        <v>3220</v>
      </c>
      <c r="L45" s="761" t="s">
        <v>225</v>
      </c>
      <c r="M45" s="1070"/>
      <c r="N45" s="1070"/>
      <c r="O45" s="1070"/>
      <c r="P45" s="1065"/>
      <c r="Q45" s="1047" t="s">
        <v>313</v>
      </c>
      <c r="R45" s="1041" t="s">
        <v>226</v>
      </c>
      <c r="S45" s="784">
        <v>3220</v>
      </c>
      <c r="T45" s="761" t="s">
        <v>225</v>
      </c>
      <c r="U45" s="1070"/>
      <c r="V45" s="1070"/>
      <c r="W45" s="1070"/>
      <c r="X45" s="1065"/>
      <c r="Y45" s="1047" t="s">
        <v>313</v>
      </c>
      <c r="Z45" s="1041" t="s">
        <v>226</v>
      </c>
      <c r="AA45" s="784">
        <v>3220</v>
      </c>
      <c r="AB45" s="761" t="s">
        <v>225</v>
      </c>
      <c r="AC45" s="1070"/>
      <c r="AD45" s="1070"/>
      <c r="AE45" s="1070"/>
      <c r="AF45" s="1065"/>
    </row>
    <row r="46" spans="1:32" ht="15" customHeight="1">
      <c r="A46" s="1047" t="s">
        <v>314</v>
      </c>
      <c r="B46" s="1049" t="s">
        <v>527</v>
      </c>
      <c r="C46" s="784">
        <v>3230</v>
      </c>
      <c r="D46" s="761" t="s">
        <v>225</v>
      </c>
      <c r="E46" s="1120"/>
      <c r="F46" s="1120"/>
      <c r="G46" s="1120"/>
      <c r="H46" s="1121"/>
      <c r="I46" s="1047" t="s">
        <v>314</v>
      </c>
      <c r="J46" s="1049" t="s">
        <v>527</v>
      </c>
      <c r="K46" s="784">
        <v>3230</v>
      </c>
      <c r="L46" s="761" t="s">
        <v>225</v>
      </c>
      <c r="M46" s="1120"/>
      <c r="N46" s="1120"/>
      <c r="O46" s="1120"/>
      <c r="P46" s="1121"/>
      <c r="Q46" s="1047" t="s">
        <v>314</v>
      </c>
      <c r="R46" s="1049" t="s">
        <v>527</v>
      </c>
      <c r="S46" s="784">
        <v>3230</v>
      </c>
      <c r="T46" s="761" t="s">
        <v>225</v>
      </c>
      <c r="U46" s="1120"/>
      <c r="V46" s="1120"/>
      <c r="W46" s="1120"/>
      <c r="X46" s="1121"/>
      <c r="Y46" s="1047" t="s">
        <v>314</v>
      </c>
      <c r="Z46" s="1049" t="s">
        <v>527</v>
      </c>
      <c r="AA46" s="784">
        <v>3230</v>
      </c>
      <c r="AB46" s="761" t="s">
        <v>225</v>
      </c>
      <c r="AC46" s="1120"/>
      <c r="AD46" s="1120"/>
      <c r="AE46" s="1120"/>
      <c r="AF46" s="1121"/>
    </row>
    <row r="47" spans="1:32" ht="15" customHeight="1">
      <c r="A47" s="1033" t="s">
        <v>315</v>
      </c>
      <c r="B47" s="1036" t="s">
        <v>279</v>
      </c>
      <c r="C47" s="784">
        <v>3231</v>
      </c>
      <c r="D47" s="761" t="s">
        <v>225</v>
      </c>
      <c r="E47" s="1120"/>
      <c r="F47" s="1120"/>
      <c r="G47" s="1120"/>
      <c r="H47" s="1121"/>
      <c r="I47" s="1033" t="s">
        <v>315</v>
      </c>
      <c r="J47" s="1036" t="s">
        <v>279</v>
      </c>
      <c r="K47" s="784">
        <v>3231</v>
      </c>
      <c r="L47" s="761" t="s">
        <v>225</v>
      </c>
      <c r="M47" s="1120"/>
      <c r="N47" s="1120"/>
      <c r="O47" s="1120"/>
      <c r="P47" s="1121"/>
      <c r="Q47" s="1033" t="s">
        <v>315</v>
      </c>
      <c r="R47" s="1036" t="s">
        <v>279</v>
      </c>
      <c r="S47" s="784">
        <v>3231</v>
      </c>
      <c r="T47" s="761" t="s">
        <v>225</v>
      </c>
      <c r="U47" s="1120"/>
      <c r="V47" s="1120"/>
      <c r="W47" s="1120"/>
      <c r="X47" s="1121"/>
      <c r="Y47" s="1033" t="s">
        <v>315</v>
      </c>
      <c r="Z47" s="1036" t="s">
        <v>279</v>
      </c>
      <c r="AA47" s="784">
        <v>3231</v>
      </c>
      <c r="AB47" s="761" t="s">
        <v>225</v>
      </c>
      <c r="AC47" s="1120"/>
      <c r="AD47" s="1120"/>
      <c r="AE47" s="1120"/>
      <c r="AF47" s="1121"/>
    </row>
    <row r="48" spans="1:32" ht="15" customHeight="1">
      <c r="A48" s="1033" t="s">
        <v>316</v>
      </c>
      <c r="B48" s="1036" t="s">
        <v>528</v>
      </c>
      <c r="C48" s="784">
        <v>3232</v>
      </c>
      <c r="D48" s="761" t="s">
        <v>225</v>
      </c>
      <c r="E48" s="1120"/>
      <c r="F48" s="1120"/>
      <c r="G48" s="1120"/>
      <c r="H48" s="1121"/>
      <c r="I48" s="1033" t="s">
        <v>316</v>
      </c>
      <c r="J48" s="1036" t="s">
        <v>528</v>
      </c>
      <c r="K48" s="784">
        <v>3232</v>
      </c>
      <c r="L48" s="761" t="s">
        <v>225</v>
      </c>
      <c r="M48" s="1120"/>
      <c r="N48" s="1120"/>
      <c r="O48" s="1120"/>
      <c r="P48" s="1121"/>
      <c r="Q48" s="1033" t="s">
        <v>316</v>
      </c>
      <c r="R48" s="1036" t="s">
        <v>528</v>
      </c>
      <c r="S48" s="784">
        <v>3232</v>
      </c>
      <c r="T48" s="761" t="s">
        <v>225</v>
      </c>
      <c r="U48" s="1120"/>
      <c r="V48" s="1120"/>
      <c r="W48" s="1120"/>
      <c r="X48" s="1121"/>
      <c r="Y48" s="1033" t="s">
        <v>316</v>
      </c>
      <c r="Z48" s="1036" t="s">
        <v>528</v>
      </c>
      <c r="AA48" s="784">
        <v>3232</v>
      </c>
      <c r="AB48" s="761" t="s">
        <v>225</v>
      </c>
      <c r="AC48" s="1120"/>
      <c r="AD48" s="1120"/>
      <c r="AE48" s="1120"/>
      <c r="AF48" s="1121"/>
    </row>
    <row r="49" spans="1:32" ht="15" customHeight="1">
      <c r="A49" s="1033" t="s">
        <v>317</v>
      </c>
      <c r="B49" s="1036" t="s">
        <v>529</v>
      </c>
      <c r="C49" s="784">
        <v>3233</v>
      </c>
      <c r="D49" s="761" t="s">
        <v>225</v>
      </c>
      <c r="E49" s="1120"/>
      <c r="F49" s="1120"/>
      <c r="G49" s="1120"/>
      <c r="H49" s="1121"/>
      <c r="I49" s="1033" t="s">
        <v>317</v>
      </c>
      <c r="J49" s="1036" t="s">
        <v>529</v>
      </c>
      <c r="K49" s="784">
        <v>3233</v>
      </c>
      <c r="L49" s="761" t="s">
        <v>225</v>
      </c>
      <c r="M49" s="1120"/>
      <c r="N49" s="1120"/>
      <c r="O49" s="1120"/>
      <c r="P49" s="1121"/>
      <c r="Q49" s="1033" t="s">
        <v>317</v>
      </c>
      <c r="R49" s="1036" t="s">
        <v>529</v>
      </c>
      <c r="S49" s="784">
        <v>3233</v>
      </c>
      <c r="T49" s="761" t="s">
        <v>225</v>
      </c>
      <c r="U49" s="1120"/>
      <c r="V49" s="1120"/>
      <c r="W49" s="1120"/>
      <c r="X49" s="1121"/>
      <c r="Y49" s="1033" t="s">
        <v>317</v>
      </c>
      <c r="Z49" s="1036" t="s">
        <v>529</v>
      </c>
      <c r="AA49" s="784">
        <v>3233</v>
      </c>
      <c r="AB49" s="761" t="s">
        <v>225</v>
      </c>
      <c r="AC49" s="1120"/>
      <c r="AD49" s="1120"/>
      <c r="AE49" s="1120"/>
      <c r="AF49" s="1121"/>
    </row>
    <row r="50" spans="1:32" ht="14.25" customHeight="1">
      <c r="A50" s="1033" t="s">
        <v>318</v>
      </c>
      <c r="B50" s="1036" t="s">
        <v>530</v>
      </c>
      <c r="C50" s="784">
        <v>3234</v>
      </c>
      <c r="D50" s="761" t="s">
        <v>225</v>
      </c>
      <c r="E50" s="1120"/>
      <c r="F50" s="1120"/>
      <c r="G50" s="1120"/>
      <c r="H50" s="1121"/>
      <c r="I50" s="1033" t="s">
        <v>318</v>
      </c>
      <c r="J50" s="1036" t="s">
        <v>530</v>
      </c>
      <c r="K50" s="784">
        <v>3234</v>
      </c>
      <c r="L50" s="761" t="s">
        <v>225</v>
      </c>
      <c r="M50" s="1120"/>
      <c r="N50" s="1120"/>
      <c r="O50" s="1120"/>
      <c r="P50" s="1121"/>
      <c r="Q50" s="1033" t="s">
        <v>318</v>
      </c>
      <c r="R50" s="1036" t="s">
        <v>530</v>
      </c>
      <c r="S50" s="784">
        <v>3234</v>
      </c>
      <c r="T50" s="761" t="s">
        <v>225</v>
      </c>
      <c r="U50" s="1120"/>
      <c r="V50" s="1120"/>
      <c r="W50" s="1120"/>
      <c r="X50" s="1121"/>
      <c r="Y50" s="1033" t="s">
        <v>318</v>
      </c>
      <c r="Z50" s="1036" t="s">
        <v>530</v>
      </c>
      <c r="AA50" s="784">
        <v>3234</v>
      </c>
      <c r="AB50" s="761" t="s">
        <v>225</v>
      </c>
      <c r="AC50" s="1120"/>
      <c r="AD50" s="1120"/>
      <c r="AE50" s="1120"/>
      <c r="AF50" s="1121"/>
    </row>
    <row r="51" spans="1:32" ht="14.25" customHeight="1">
      <c r="A51" s="1047" t="s">
        <v>319</v>
      </c>
      <c r="B51" s="1041" t="s">
        <v>287</v>
      </c>
      <c r="C51" s="1050">
        <v>3240</v>
      </c>
      <c r="D51" s="821" t="s">
        <v>9</v>
      </c>
      <c r="E51" s="1120" t="s">
        <v>62</v>
      </c>
      <c r="F51" s="1120"/>
      <c r="G51" s="1120" t="s">
        <v>62</v>
      </c>
      <c r="H51" s="1121"/>
      <c r="I51" s="1047" t="s">
        <v>319</v>
      </c>
      <c r="J51" s="1041" t="s">
        <v>287</v>
      </c>
      <c r="K51" s="1050">
        <v>3240</v>
      </c>
      <c r="L51" s="821" t="s">
        <v>9</v>
      </c>
      <c r="M51" s="1120" t="s">
        <v>62</v>
      </c>
      <c r="N51" s="1120"/>
      <c r="O51" s="1120" t="s">
        <v>62</v>
      </c>
      <c r="P51" s="1121"/>
      <c r="Q51" s="1047" t="s">
        <v>319</v>
      </c>
      <c r="R51" s="1041" t="s">
        <v>287</v>
      </c>
      <c r="S51" s="1050">
        <v>3240</v>
      </c>
      <c r="T51" s="821" t="s">
        <v>9</v>
      </c>
      <c r="U51" s="1120" t="s">
        <v>62</v>
      </c>
      <c r="V51" s="1120"/>
      <c r="W51" s="1120" t="s">
        <v>62</v>
      </c>
      <c r="X51" s="1121"/>
      <c r="Y51" s="1047" t="s">
        <v>319</v>
      </c>
      <c r="Z51" s="1041" t="s">
        <v>287</v>
      </c>
      <c r="AA51" s="1050">
        <v>3240</v>
      </c>
      <c r="AB51" s="821" t="s">
        <v>9</v>
      </c>
      <c r="AC51" s="1120" t="s">
        <v>62</v>
      </c>
      <c r="AD51" s="1120"/>
      <c r="AE51" s="1120" t="s">
        <v>62</v>
      </c>
      <c r="AF51" s="1121"/>
    </row>
    <row r="52" spans="1:32" ht="14.25" customHeight="1">
      <c r="A52" s="1047" t="s">
        <v>320</v>
      </c>
      <c r="B52" s="1041" t="s">
        <v>531</v>
      </c>
      <c r="C52" s="1050">
        <v>3250</v>
      </c>
      <c r="D52" s="821" t="s">
        <v>9</v>
      </c>
      <c r="E52" s="1120" t="s">
        <v>62</v>
      </c>
      <c r="F52" s="1120"/>
      <c r="G52" s="1120" t="s">
        <v>62</v>
      </c>
      <c r="H52" s="1121"/>
      <c r="I52" s="1047" t="s">
        <v>320</v>
      </c>
      <c r="J52" s="1041" t="s">
        <v>531</v>
      </c>
      <c r="K52" s="1050">
        <v>3250</v>
      </c>
      <c r="L52" s="821" t="s">
        <v>9</v>
      </c>
      <c r="M52" s="1120" t="s">
        <v>62</v>
      </c>
      <c r="N52" s="1120"/>
      <c r="O52" s="1120" t="s">
        <v>62</v>
      </c>
      <c r="P52" s="1121"/>
      <c r="Q52" s="1047" t="s">
        <v>320</v>
      </c>
      <c r="R52" s="1041" t="s">
        <v>531</v>
      </c>
      <c r="S52" s="1050">
        <v>3250</v>
      </c>
      <c r="T52" s="821" t="s">
        <v>9</v>
      </c>
      <c r="U52" s="1120" t="s">
        <v>62</v>
      </c>
      <c r="V52" s="1120"/>
      <c r="W52" s="1120" t="s">
        <v>62</v>
      </c>
      <c r="X52" s="1121"/>
      <c r="Y52" s="1047" t="s">
        <v>320</v>
      </c>
      <c r="Z52" s="1041" t="s">
        <v>531</v>
      </c>
      <c r="AA52" s="1050">
        <v>3250</v>
      </c>
      <c r="AB52" s="821" t="s">
        <v>9</v>
      </c>
      <c r="AC52" s="1120" t="s">
        <v>62</v>
      </c>
      <c r="AD52" s="1120"/>
      <c r="AE52" s="1120" t="s">
        <v>62</v>
      </c>
      <c r="AF52" s="1121"/>
    </row>
    <row r="53" spans="1:32" ht="14.25" customHeight="1">
      <c r="A53" s="1033" t="s">
        <v>321</v>
      </c>
      <c r="B53" s="1042" t="s">
        <v>532</v>
      </c>
      <c r="C53" s="1050">
        <v>3251</v>
      </c>
      <c r="D53" s="821" t="s">
        <v>9</v>
      </c>
      <c r="E53" s="1120" t="s">
        <v>62</v>
      </c>
      <c r="F53" s="1120"/>
      <c r="G53" s="1120" t="s">
        <v>62</v>
      </c>
      <c r="H53" s="1121"/>
      <c r="I53" s="1033" t="s">
        <v>321</v>
      </c>
      <c r="J53" s="1042" t="s">
        <v>532</v>
      </c>
      <c r="K53" s="1050">
        <v>3251</v>
      </c>
      <c r="L53" s="821" t="s">
        <v>9</v>
      </c>
      <c r="M53" s="1120" t="s">
        <v>62</v>
      </c>
      <c r="N53" s="1120"/>
      <c r="O53" s="1120" t="s">
        <v>62</v>
      </c>
      <c r="P53" s="1121"/>
      <c r="Q53" s="1033" t="s">
        <v>321</v>
      </c>
      <c r="R53" s="1042" t="s">
        <v>532</v>
      </c>
      <c r="S53" s="1050">
        <v>3251</v>
      </c>
      <c r="T53" s="821" t="s">
        <v>9</v>
      </c>
      <c r="U53" s="1120" t="s">
        <v>62</v>
      </c>
      <c r="V53" s="1120"/>
      <c r="W53" s="1120" t="s">
        <v>62</v>
      </c>
      <c r="X53" s="1121"/>
      <c r="Y53" s="1033" t="s">
        <v>321</v>
      </c>
      <c r="Z53" s="1042" t="s">
        <v>532</v>
      </c>
      <c r="AA53" s="1050">
        <v>3251</v>
      </c>
      <c r="AB53" s="821" t="s">
        <v>9</v>
      </c>
      <c r="AC53" s="1120" t="s">
        <v>62</v>
      </c>
      <c r="AD53" s="1120"/>
      <c r="AE53" s="1120" t="s">
        <v>62</v>
      </c>
      <c r="AF53" s="1121"/>
    </row>
    <row r="54" spans="1:32" ht="14.25" customHeight="1">
      <c r="A54" s="1033" t="s">
        <v>322</v>
      </c>
      <c r="B54" s="1036" t="s">
        <v>533</v>
      </c>
      <c r="C54" s="1050">
        <v>3252</v>
      </c>
      <c r="D54" s="821" t="s">
        <v>23</v>
      </c>
      <c r="E54" s="1120"/>
      <c r="F54" s="1120"/>
      <c r="G54" s="1120"/>
      <c r="H54" s="1121"/>
      <c r="I54" s="1033" t="s">
        <v>322</v>
      </c>
      <c r="J54" s="1036" t="s">
        <v>533</v>
      </c>
      <c r="K54" s="1050">
        <v>3252</v>
      </c>
      <c r="L54" s="821" t="s">
        <v>23</v>
      </c>
      <c r="M54" s="1120"/>
      <c r="N54" s="1120"/>
      <c r="O54" s="1120"/>
      <c r="P54" s="1121"/>
      <c r="Q54" s="1033" t="s">
        <v>322</v>
      </c>
      <c r="R54" s="1036" t="s">
        <v>533</v>
      </c>
      <c r="S54" s="1050">
        <v>3252</v>
      </c>
      <c r="T54" s="821" t="s">
        <v>23</v>
      </c>
      <c r="U54" s="1120"/>
      <c r="V54" s="1120"/>
      <c r="W54" s="1120"/>
      <c r="X54" s="1121"/>
      <c r="Y54" s="1033" t="s">
        <v>322</v>
      </c>
      <c r="Z54" s="1036" t="s">
        <v>533</v>
      </c>
      <c r="AA54" s="1050">
        <v>3252</v>
      </c>
      <c r="AB54" s="821" t="s">
        <v>23</v>
      </c>
      <c r="AC54" s="1120"/>
      <c r="AD54" s="1120"/>
      <c r="AE54" s="1120"/>
      <c r="AF54" s="1121"/>
    </row>
    <row r="55" spans="1:32" ht="14.25" customHeight="1">
      <c r="A55" s="1033" t="s">
        <v>323</v>
      </c>
      <c r="B55" s="1036" t="s">
        <v>534</v>
      </c>
      <c r="C55" s="1050">
        <v>3253</v>
      </c>
      <c r="D55" s="761" t="s">
        <v>23</v>
      </c>
      <c r="E55" s="1070"/>
      <c r="F55" s="1070"/>
      <c r="G55" s="1070"/>
      <c r="H55" s="1065"/>
      <c r="I55" s="1033" t="s">
        <v>323</v>
      </c>
      <c r="J55" s="1036" t="s">
        <v>534</v>
      </c>
      <c r="K55" s="1050">
        <v>3253</v>
      </c>
      <c r="L55" s="761" t="s">
        <v>23</v>
      </c>
      <c r="M55" s="1070"/>
      <c r="N55" s="1070"/>
      <c r="O55" s="1070"/>
      <c r="P55" s="1065"/>
      <c r="Q55" s="1033" t="s">
        <v>323</v>
      </c>
      <c r="R55" s="1036" t="s">
        <v>534</v>
      </c>
      <c r="S55" s="1050">
        <v>3253</v>
      </c>
      <c r="T55" s="761" t="s">
        <v>23</v>
      </c>
      <c r="U55" s="1070"/>
      <c r="V55" s="1070"/>
      <c r="W55" s="1070"/>
      <c r="X55" s="1065"/>
      <c r="Y55" s="1033" t="s">
        <v>323</v>
      </c>
      <c r="Z55" s="1036" t="s">
        <v>534</v>
      </c>
      <c r="AA55" s="1050">
        <v>3253</v>
      </c>
      <c r="AB55" s="761" t="s">
        <v>23</v>
      </c>
      <c r="AC55" s="1070"/>
      <c r="AD55" s="1070"/>
      <c r="AE55" s="1070"/>
      <c r="AF55" s="1065"/>
    </row>
    <row r="56" spans="1:32" ht="15" customHeight="1">
      <c r="A56" s="1047" t="s">
        <v>324</v>
      </c>
      <c r="B56" s="1041" t="s">
        <v>535</v>
      </c>
      <c r="C56" s="761">
        <v>3260</v>
      </c>
      <c r="D56" s="761" t="s">
        <v>9</v>
      </c>
      <c r="E56" s="1070" t="s">
        <v>62</v>
      </c>
      <c r="F56" s="1070"/>
      <c r="G56" s="1070" t="s">
        <v>62</v>
      </c>
      <c r="H56" s="1065"/>
      <c r="I56" s="1047" t="s">
        <v>324</v>
      </c>
      <c r="J56" s="1041" t="s">
        <v>535</v>
      </c>
      <c r="K56" s="761">
        <v>3260</v>
      </c>
      <c r="L56" s="761" t="s">
        <v>9</v>
      </c>
      <c r="M56" s="1070" t="s">
        <v>62</v>
      </c>
      <c r="N56" s="1070"/>
      <c r="O56" s="1070" t="s">
        <v>62</v>
      </c>
      <c r="P56" s="1065"/>
      <c r="Q56" s="1047" t="s">
        <v>324</v>
      </c>
      <c r="R56" s="1041" t="s">
        <v>535</v>
      </c>
      <c r="S56" s="761">
        <v>3260</v>
      </c>
      <c r="T56" s="761" t="s">
        <v>9</v>
      </c>
      <c r="U56" s="1070" t="s">
        <v>62</v>
      </c>
      <c r="V56" s="1070"/>
      <c r="W56" s="1070" t="s">
        <v>62</v>
      </c>
      <c r="X56" s="1065"/>
      <c r="Y56" s="1047" t="s">
        <v>324</v>
      </c>
      <c r="Z56" s="1041" t="s">
        <v>535</v>
      </c>
      <c r="AA56" s="761">
        <v>3260</v>
      </c>
      <c r="AB56" s="761" t="s">
        <v>9</v>
      </c>
      <c r="AC56" s="1070" t="s">
        <v>62</v>
      </c>
      <c r="AD56" s="1070"/>
      <c r="AE56" s="1070" t="s">
        <v>62</v>
      </c>
      <c r="AF56" s="1065"/>
    </row>
    <row r="57" spans="1:32" ht="15" customHeight="1">
      <c r="A57" s="1033" t="s">
        <v>325</v>
      </c>
      <c r="B57" s="1042" t="s">
        <v>532</v>
      </c>
      <c r="C57" s="761">
        <v>3261</v>
      </c>
      <c r="D57" s="761" t="s">
        <v>9</v>
      </c>
      <c r="E57" s="1070" t="s">
        <v>62</v>
      </c>
      <c r="F57" s="1070"/>
      <c r="G57" s="1070" t="s">
        <v>62</v>
      </c>
      <c r="H57" s="1065"/>
      <c r="I57" s="1033" t="s">
        <v>325</v>
      </c>
      <c r="J57" s="1042" t="s">
        <v>532</v>
      </c>
      <c r="K57" s="761">
        <v>3261</v>
      </c>
      <c r="L57" s="761" t="s">
        <v>9</v>
      </c>
      <c r="M57" s="1070" t="s">
        <v>62</v>
      </c>
      <c r="N57" s="1070"/>
      <c r="O57" s="1070" t="s">
        <v>62</v>
      </c>
      <c r="P57" s="1065"/>
      <c r="Q57" s="1033" t="s">
        <v>325</v>
      </c>
      <c r="R57" s="1042" t="s">
        <v>532</v>
      </c>
      <c r="S57" s="761">
        <v>3261</v>
      </c>
      <c r="T57" s="761" t="s">
        <v>9</v>
      </c>
      <c r="U57" s="1070" t="s">
        <v>62</v>
      </c>
      <c r="V57" s="1070"/>
      <c r="W57" s="1070" t="s">
        <v>62</v>
      </c>
      <c r="X57" s="1065"/>
      <c r="Y57" s="1033" t="s">
        <v>325</v>
      </c>
      <c r="Z57" s="1042" t="s">
        <v>532</v>
      </c>
      <c r="AA57" s="761">
        <v>3261</v>
      </c>
      <c r="AB57" s="761" t="s">
        <v>9</v>
      </c>
      <c r="AC57" s="1070" t="s">
        <v>62</v>
      </c>
      <c r="AD57" s="1070"/>
      <c r="AE57" s="1070" t="s">
        <v>62</v>
      </c>
      <c r="AF57" s="1065"/>
    </row>
    <row r="58" spans="1:32" ht="15" customHeight="1">
      <c r="A58" s="1033" t="s">
        <v>326</v>
      </c>
      <c r="B58" s="1036" t="s">
        <v>537</v>
      </c>
      <c r="C58" s="761">
        <v>3262</v>
      </c>
      <c r="D58" s="821" t="s">
        <v>23</v>
      </c>
      <c r="E58" s="1070"/>
      <c r="F58" s="1070"/>
      <c r="G58" s="1070"/>
      <c r="H58" s="1065"/>
      <c r="I58" s="1033" t="s">
        <v>326</v>
      </c>
      <c r="J58" s="1036" t="s">
        <v>537</v>
      </c>
      <c r="K58" s="761">
        <v>3262</v>
      </c>
      <c r="L58" s="821" t="s">
        <v>23</v>
      </c>
      <c r="M58" s="1070"/>
      <c r="N58" s="1070"/>
      <c r="O58" s="1070"/>
      <c r="P58" s="1065"/>
      <c r="Q58" s="1033" t="s">
        <v>326</v>
      </c>
      <c r="R58" s="1036" t="s">
        <v>537</v>
      </c>
      <c r="S58" s="761">
        <v>3262</v>
      </c>
      <c r="T58" s="821" t="s">
        <v>23</v>
      </c>
      <c r="U58" s="1070"/>
      <c r="V58" s="1070"/>
      <c r="W58" s="1070"/>
      <c r="X58" s="1065"/>
      <c r="Y58" s="1033" t="s">
        <v>326</v>
      </c>
      <c r="Z58" s="1036" t="s">
        <v>537</v>
      </c>
      <c r="AA58" s="761">
        <v>3262</v>
      </c>
      <c r="AB58" s="821" t="s">
        <v>23</v>
      </c>
      <c r="AC58" s="1070"/>
      <c r="AD58" s="1070"/>
      <c r="AE58" s="1070"/>
      <c r="AF58" s="1065"/>
    </row>
    <row r="59" spans="1:32" ht="15" customHeight="1">
      <c r="A59" s="1033" t="s">
        <v>327</v>
      </c>
      <c r="B59" s="1036" t="s">
        <v>534</v>
      </c>
      <c r="C59" s="761">
        <v>3263</v>
      </c>
      <c r="D59" s="821" t="s">
        <v>23</v>
      </c>
      <c r="E59" s="1070"/>
      <c r="F59" s="1070"/>
      <c r="G59" s="1070"/>
      <c r="H59" s="1065"/>
      <c r="I59" s="1033" t="s">
        <v>327</v>
      </c>
      <c r="J59" s="1036" t="s">
        <v>534</v>
      </c>
      <c r="K59" s="761">
        <v>3263</v>
      </c>
      <c r="L59" s="821" t="s">
        <v>23</v>
      </c>
      <c r="M59" s="1070"/>
      <c r="N59" s="1070"/>
      <c r="O59" s="1070"/>
      <c r="P59" s="1065"/>
      <c r="Q59" s="1033" t="s">
        <v>327</v>
      </c>
      <c r="R59" s="1036" t="s">
        <v>534</v>
      </c>
      <c r="S59" s="761">
        <v>3263</v>
      </c>
      <c r="T59" s="821" t="s">
        <v>23</v>
      </c>
      <c r="U59" s="1070"/>
      <c r="V59" s="1070"/>
      <c r="W59" s="1070"/>
      <c r="X59" s="1065"/>
      <c r="Y59" s="1033" t="s">
        <v>327</v>
      </c>
      <c r="Z59" s="1036" t="s">
        <v>534</v>
      </c>
      <c r="AA59" s="761">
        <v>3263</v>
      </c>
      <c r="AB59" s="821" t="s">
        <v>23</v>
      </c>
      <c r="AC59" s="1070"/>
      <c r="AD59" s="1070"/>
      <c r="AE59" s="1070"/>
      <c r="AF59" s="1065"/>
    </row>
    <row r="60" spans="1:32" ht="15.75" customHeight="1" thickBot="1">
      <c r="A60" s="1051" t="s">
        <v>328</v>
      </c>
      <c r="B60" s="1052" t="s">
        <v>228</v>
      </c>
      <c r="C60" s="1053">
        <v>3270</v>
      </c>
      <c r="D60" s="1054" t="s">
        <v>9</v>
      </c>
      <c r="E60" s="1122" t="s">
        <v>62</v>
      </c>
      <c r="F60" s="1122"/>
      <c r="G60" s="1122" t="s">
        <v>62</v>
      </c>
      <c r="H60" s="1123"/>
      <c r="I60" s="1051" t="s">
        <v>328</v>
      </c>
      <c r="J60" s="1052" t="s">
        <v>228</v>
      </c>
      <c r="K60" s="1053">
        <v>3270</v>
      </c>
      <c r="L60" s="1054" t="s">
        <v>9</v>
      </c>
      <c r="M60" s="1122" t="s">
        <v>62</v>
      </c>
      <c r="N60" s="1122"/>
      <c r="O60" s="1122" t="s">
        <v>62</v>
      </c>
      <c r="P60" s="1123"/>
      <c r="Q60" s="1051" t="s">
        <v>328</v>
      </c>
      <c r="R60" s="1052" t="s">
        <v>228</v>
      </c>
      <c r="S60" s="1053">
        <v>3270</v>
      </c>
      <c r="T60" s="1054" t="s">
        <v>9</v>
      </c>
      <c r="U60" s="1122" t="s">
        <v>62</v>
      </c>
      <c r="V60" s="1122"/>
      <c r="W60" s="1122" t="s">
        <v>62</v>
      </c>
      <c r="X60" s="1123"/>
      <c r="Y60" s="1051" t="s">
        <v>328</v>
      </c>
      <c r="Z60" s="1052" t="s">
        <v>228</v>
      </c>
      <c r="AA60" s="1053">
        <v>3270</v>
      </c>
      <c r="AB60" s="1054" t="s">
        <v>9</v>
      </c>
      <c r="AC60" s="1122" t="s">
        <v>62</v>
      </c>
      <c r="AD60" s="1122"/>
      <c r="AE60" s="1122" t="s">
        <v>62</v>
      </c>
      <c r="AF60" s="1123"/>
    </row>
    <row r="61" spans="1:32" ht="15" customHeight="1">
      <c r="A61" s="695"/>
      <c r="B61" s="695"/>
      <c r="C61" s="695"/>
      <c r="D61" s="695"/>
      <c r="E61" s="695"/>
      <c r="F61" s="695"/>
      <c r="G61" s="695"/>
      <c r="H61" s="695"/>
      <c r="I61" s="695"/>
      <c r="J61" s="695"/>
      <c r="K61" s="695"/>
      <c r="L61" s="695"/>
      <c r="M61" s="695"/>
      <c r="N61" s="695"/>
      <c r="O61" s="695"/>
      <c r="P61" s="695"/>
      <c r="Q61" s="695"/>
      <c r="R61" s="695"/>
      <c r="S61" s="695"/>
      <c r="T61" s="695"/>
      <c r="U61" s="695"/>
      <c r="V61" s="695"/>
      <c r="W61" s="695"/>
      <c r="X61" s="695"/>
      <c r="Y61" s="695"/>
      <c r="Z61" s="695"/>
      <c r="AA61" s="695"/>
      <c r="AB61" s="695"/>
      <c r="AC61" s="695"/>
      <c r="AD61" s="695"/>
      <c r="AE61" s="695"/>
      <c r="AF61" s="695"/>
    </row>
    <row r="62" spans="1:32" s="911" customFormat="1" ht="15" customHeight="1">
      <c r="A62" s="78"/>
      <c r="B62" s="907"/>
      <c r="C62" s="1619" t="s">
        <v>61</v>
      </c>
      <c r="D62" s="1620"/>
      <c r="E62" s="1620"/>
      <c r="F62" s="1621"/>
      <c r="G62" s="1621"/>
      <c r="H62" s="1621"/>
      <c r="I62" s="78"/>
      <c r="J62" s="907"/>
      <c r="K62" s="1619" t="s">
        <v>61</v>
      </c>
      <c r="L62" s="1620"/>
      <c r="M62" s="1620"/>
      <c r="N62" s="1621"/>
      <c r="O62" s="1621"/>
      <c r="P62" s="1621"/>
      <c r="Q62" s="78"/>
      <c r="R62" s="907"/>
      <c r="S62" s="1619" t="s">
        <v>61</v>
      </c>
      <c r="T62" s="1620"/>
      <c r="U62" s="1620"/>
      <c r="V62" s="1621"/>
      <c r="W62" s="1621"/>
      <c r="X62" s="1621"/>
      <c r="Y62" s="78"/>
      <c r="Z62" s="907"/>
      <c r="AA62" s="1619" t="s">
        <v>61</v>
      </c>
      <c r="AB62" s="1620"/>
      <c r="AC62" s="1620"/>
      <c r="AD62" s="1621"/>
      <c r="AE62" s="1621"/>
      <c r="AF62" s="1621"/>
    </row>
    <row r="63" spans="1:32" ht="15" customHeight="1">
      <c r="A63" s="78"/>
      <c r="B63" s="912"/>
      <c r="C63" s="913"/>
      <c r="D63" s="909"/>
      <c r="E63" s="914"/>
      <c r="F63" s="905"/>
      <c r="G63" s="915"/>
      <c r="H63" s="905"/>
      <c r="I63" s="78"/>
      <c r="J63" s="912"/>
      <c r="K63" s="913"/>
      <c r="L63" s="909"/>
      <c r="M63" s="914"/>
      <c r="N63" s="905"/>
      <c r="O63" s="915"/>
      <c r="P63" s="905"/>
      <c r="Q63" s="78"/>
      <c r="R63" s="912"/>
      <c r="S63" s="913"/>
      <c r="T63" s="909"/>
      <c r="U63" s="914"/>
      <c r="V63" s="905"/>
      <c r="W63" s="915"/>
      <c r="X63" s="905"/>
      <c r="Y63" s="78"/>
      <c r="Z63" s="912"/>
      <c r="AA63" s="913"/>
      <c r="AB63" s="909"/>
      <c r="AC63" s="914"/>
      <c r="AD63" s="905"/>
      <c r="AE63" s="915"/>
      <c r="AF63" s="905"/>
    </row>
    <row r="64" spans="1:32" s="911" customFormat="1" ht="15" customHeight="1">
      <c r="A64" s="78"/>
      <c r="B64" s="916"/>
      <c r="C64" s="1619" t="s">
        <v>59</v>
      </c>
      <c r="D64" s="1620"/>
      <c r="E64" s="1620"/>
      <c r="F64" s="1621"/>
      <c r="G64" s="1621"/>
      <c r="H64" s="1621"/>
      <c r="I64" s="78"/>
      <c r="J64" s="916"/>
      <c r="K64" s="1619" t="s">
        <v>59</v>
      </c>
      <c r="L64" s="1620"/>
      <c r="M64" s="1620"/>
      <c r="N64" s="1621"/>
      <c r="O64" s="1621"/>
      <c r="P64" s="1621"/>
      <c r="Q64" s="78"/>
      <c r="R64" s="916"/>
      <c r="S64" s="1619" t="s">
        <v>59</v>
      </c>
      <c r="T64" s="1620"/>
      <c r="U64" s="1620"/>
      <c r="V64" s="1621"/>
      <c r="W64" s="1621"/>
      <c r="X64" s="1621"/>
      <c r="Y64" s="78"/>
      <c r="Z64" s="916"/>
      <c r="AA64" s="1619" t="s">
        <v>59</v>
      </c>
      <c r="AB64" s="1620"/>
      <c r="AC64" s="1620"/>
      <c r="AD64" s="1621"/>
      <c r="AE64" s="1621"/>
      <c r="AF64" s="1621"/>
    </row>
    <row r="65" spans="1:32" ht="15" customHeight="1">
      <c r="A65" s="78"/>
      <c r="B65" s="912"/>
      <c r="C65" s="913"/>
      <c r="D65" s="909"/>
      <c r="E65" s="914"/>
      <c r="F65" s="905"/>
      <c r="G65" s="915"/>
      <c r="H65" s="905"/>
      <c r="I65" s="78"/>
      <c r="J65" s="912"/>
      <c r="K65" s="913"/>
      <c r="L65" s="909"/>
      <c r="M65" s="914"/>
      <c r="N65" s="905"/>
      <c r="O65" s="915"/>
      <c r="P65" s="905"/>
      <c r="Q65" s="78"/>
      <c r="R65" s="912"/>
      <c r="S65" s="913"/>
      <c r="T65" s="909"/>
      <c r="U65" s="914"/>
      <c r="V65" s="905"/>
      <c r="W65" s="915"/>
      <c r="X65" s="905"/>
      <c r="Y65" s="78"/>
      <c r="Z65" s="912"/>
      <c r="AA65" s="913"/>
      <c r="AB65" s="909"/>
      <c r="AC65" s="914"/>
      <c r="AD65" s="905"/>
      <c r="AE65" s="915"/>
      <c r="AF65" s="905"/>
    </row>
    <row r="66" spans="1:32" s="911" customFormat="1" ht="15" customHeight="1">
      <c r="A66" s="78"/>
      <c r="B66" s="916"/>
      <c r="C66" s="1619" t="s">
        <v>176</v>
      </c>
      <c r="D66" s="1620"/>
      <c r="E66" s="1620"/>
      <c r="F66" s="1621"/>
      <c r="G66" s="1621"/>
      <c r="H66" s="1621"/>
      <c r="I66" s="78"/>
      <c r="J66" s="916"/>
      <c r="K66" s="1619" t="s">
        <v>176</v>
      </c>
      <c r="L66" s="1620"/>
      <c r="M66" s="1620"/>
      <c r="N66" s="1621"/>
      <c r="O66" s="1621"/>
      <c r="P66" s="1621"/>
      <c r="Q66" s="78"/>
      <c r="R66" s="916"/>
      <c r="S66" s="1619" t="s">
        <v>176</v>
      </c>
      <c r="T66" s="1620"/>
      <c r="U66" s="1620"/>
      <c r="V66" s="1621"/>
      <c r="W66" s="1621"/>
      <c r="X66" s="1621"/>
      <c r="Y66" s="78"/>
      <c r="Z66" s="916"/>
      <c r="AA66" s="1619" t="s">
        <v>176</v>
      </c>
      <c r="AB66" s="1620"/>
      <c r="AC66" s="1620"/>
      <c r="AD66" s="1621"/>
      <c r="AE66" s="1621"/>
      <c r="AF66" s="1621"/>
    </row>
    <row r="67" spans="1:32" ht="15" customHeight="1">
      <c r="A67" s="78"/>
      <c r="B67" s="912"/>
      <c r="C67" s="913"/>
      <c r="D67" s="909"/>
      <c r="E67" s="914"/>
      <c r="F67" s="905"/>
      <c r="G67" s="915"/>
      <c r="H67" s="905"/>
      <c r="I67" s="78"/>
      <c r="J67" s="912"/>
      <c r="K67" s="913"/>
      <c r="L67" s="909"/>
      <c r="M67" s="914"/>
      <c r="N67" s="905"/>
      <c r="O67" s="915"/>
      <c r="P67" s="905"/>
      <c r="Q67" s="78"/>
      <c r="R67" s="912"/>
      <c r="S67" s="913"/>
      <c r="T67" s="909"/>
      <c r="U67" s="914"/>
      <c r="V67" s="905"/>
      <c r="W67" s="915"/>
      <c r="X67" s="905"/>
      <c r="Y67" s="78"/>
      <c r="Z67" s="912"/>
      <c r="AA67" s="913"/>
      <c r="AB67" s="909"/>
      <c r="AC67" s="914"/>
      <c r="AD67" s="905"/>
      <c r="AE67" s="915"/>
      <c r="AF67" s="905"/>
    </row>
    <row r="68" spans="1:32" s="911" customFormat="1" ht="15" customHeight="1">
      <c r="A68" s="78"/>
      <c r="B68" s="916"/>
      <c r="C68" s="1619" t="s">
        <v>435</v>
      </c>
      <c r="D68" s="1620"/>
      <c r="E68" s="1620"/>
      <c r="F68" s="1621"/>
      <c r="G68" s="1621"/>
      <c r="H68" s="1621"/>
      <c r="I68" s="78"/>
      <c r="J68" s="916"/>
      <c r="K68" s="1619" t="s">
        <v>435</v>
      </c>
      <c r="L68" s="1620"/>
      <c r="M68" s="1620"/>
      <c r="N68" s="1621"/>
      <c r="O68" s="1621"/>
      <c r="P68" s="1621"/>
      <c r="Q68" s="78"/>
      <c r="R68" s="916"/>
      <c r="S68" s="1619" t="s">
        <v>435</v>
      </c>
      <c r="T68" s="1620"/>
      <c r="U68" s="1620"/>
      <c r="V68" s="1621"/>
      <c r="W68" s="1621"/>
      <c r="X68" s="1621"/>
      <c r="Y68" s="78"/>
      <c r="Z68" s="916"/>
      <c r="AA68" s="1619" t="s">
        <v>435</v>
      </c>
      <c r="AB68" s="1620"/>
      <c r="AC68" s="1620"/>
      <c r="AD68" s="1621"/>
      <c r="AE68" s="1621"/>
      <c r="AF68" s="1621"/>
    </row>
    <row r="69" spans="1:32" ht="15" customHeight="1">
      <c r="A69" s="1055"/>
      <c r="B69" s="1056"/>
      <c r="C69" s="1057"/>
      <c r="D69" s="691"/>
      <c r="E69" s="1057"/>
      <c r="F69" s="1058"/>
      <c r="G69" s="1059"/>
      <c r="H69" s="1059"/>
      <c r="I69" s="1055"/>
      <c r="J69" s="1056"/>
      <c r="K69" s="1057"/>
      <c r="L69" s="691"/>
      <c r="M69" s="1057"/>
      <c r="N69" s="1058"/>
      <c r="O69" s="1059"/>
      <c r="P69" s="1059"/>
      <c r="Q69" s="1055"/>
      <c r="R69" s="1056"/>
      <c r="S69" s="1057"/>
      <c r="T69" s="691"/>
      <c r="U69" s="1057"/>
      <c r="V69" s="1058"/>
      <c r="W69" s="1059"/>
      <c r="X69" s="1059"/>
      <c r="Y69" s="1055"/>
      <c r="Z69" s="1056"/>
      <c r="AA69" s="1057"/>
      <c r="AB69" s="691"/>
      <c r="AC69" s="1057"/>
      <c r="AD69" s="1058"/>
      <c r="AE69" s="1059"/>
      <c r="AF69" s="1059"/>
    </row>
    <row r="70" spans="1:32" ht="14.25" customHeight="1">
      <c r="A70" s="691"/>
      <c r="B70" s="1055"/>
      <c r="C70" s="1056"/>
      <c r="D70" s="691"/>
      <c r="E70" s="1058"/>
      <c r="F70" s="1059"/>
      <c r="G70" s="691"/>
      <c r="H70" s="1059"/>
      <c r="I70" s="691"/>
      <c r="J70" s="1055"/>
      <c r="K70" s="1056"/>
      <c r="L70" s="691"/>
      <c r="M70" s="1058"/>
      <c r="N70" s="1059"/>
      <c r="O70" s="691"/>
      <c r="P70" s="1059"/>
      <c r="Q70" s="691"/>
      <c r="R70" s="1055"/>
      <c r="S70" s="1056"/>
      <c r="T70" s="691"/>
      <c r="U70" s="1058"/>
      <c r="V70" s="1059"/>
      <c r="W70" s="691"/>
      <c r="X70" s="1059"/>
      <c r="Y70" s="691"/>
      <c r="Z70" s="1055"/>
      <c r="AA70" s="1056"/>
      <c r="AB70" s="691"/>
      <c r="AC70" s="1058"/>
      <c r="AD70" s="1059"/>
      <c r="AE70" s="691"/>
      <c r="AF70" s="1059"/>
    </row>
    <row r="71" spans="2:30" ht="14.25" customHeight="1">
      <c r="B71" s="1005"/>
      <c r="E71" s="1005"/>
      <c r="F71" s="959"/>
      <c r="J71" s="1005"/>
      <c r="M71" s="1005"/>
      <c r="N71" s="959"/>
      <c r="R71" s="1005"/>
      <c r="U71" s="1005"/>
      <c r="V71" s="959"/>
      <c r="Z71" s="1005"/>
      <c r="AC71" s="1005"/>
      <c r="AD71" s="959"/>
    </row>
    <row r="72" spans="2:30" ht="17.25" customHeight="1">
      <c r="B72" s="1005"/>
      <c r="E72" s="1005"/>
      <c r="F72" s="959"/>
      <c r="J72" s="1005"/>
      <c r="M72" s="1005"/>
      <c r="N72" s="959"/>
      <c r="R72" s="1005"/>
      <c r="U72" s="1005"/>
      <c r="V72" s="959"/>
      <c r="Z72" s="1005"/>
      <c r="AC72" s="1005"/>
      <c r="AD72" s="959"/>
    </row>
    <row r="73" spans="1:32" ht="17.25" customHeight="1">
      <c r="A73" s="1060"/>
      <c r="B73" s="804"/>
      <c r="C73" s="982"/>
      <c r="D73" s="982"/>
      <c r="E73" s="982"/>
      <c r="F73" s="982"/>
      <c r="G73" s="982"/>
      <c r="H73" s="982"/>
      <c r="I73" s="1060"/>
      <c r="J73" s="804"/>
      <c r="K73" s="982"/>
      <c r="L73" s="982"/>
      <c r="M73" s="982"/>
      <c r="N73" s="982"/>
      <c r="O73" s="982"/>
      <c r="P73" s="982"/>
      <c r="Q73" s="1060"/>
      <c r="R73" s="804"/>
      <c r="S73" s="982"/>
      <c r="T73" s="982"/>
      <c r="U73" s="982"/>
      <c r="V73" s="982"/>
      <c r="W73" s="982"/>
      <c r="X73" s="982"/>
      <c r="Y73" s="1060"/>
      <c r="Z73" s="804"/>
      <c r="AA73" s="982"/>
      <c r="AB73" s="982"/>
      <c r="AC73" s="982"/>
      <c r="AD73" s="982"/>
      <c r="AE73" s="982"/>
      <c r="AF73" s="982"/>
    </row>
    <row r="74" spans="1:32" ht="16.5" customHeight="1">
      <c r="A74" s="1060"/>
      <c r="B74" s="804"/>
      <c r="C74" s="982"/>
      <c r="D74" s="982"/>
      <c r="E74" s="982"/>
      <c r="F74" s="982"/>
      <c r="G74" s="982"/>
      <c r="H74" s="982"/>
      <c r="I74" s="1060"/>
      <c r="J74" s="804"/>
      <c r="K74" s="982"/>
      <c r="L74" s="982"/>
      <c r="M74" s="982"/>
      <c r="N74" s="982"/>
      <c r="O74" s="982"/>
      <c r="P74" s="982"/>
      <c r="Q74" s="1060"/>
      <c r="R74" s="804"/>
      <c r="S74" s="982"/>
      <c r="T74" s="982"/>
      <c r="U74" s="982"/>
      <c r="V74" s="982"/>
      <c r="W74" s="982"/>
      <c r="X74" s="982"/>
      <c r="Y74" s="1060"/>
      <c r="Z74" s="804"/>
      <c r="AA74" s="982"/>
      <c r="AB74" s="982"/>
      <c r="AC74" s="982"/>
      <c r="AD74" s="982"/>
      <c r="AE74" s="982"/>
      <c r="AF74" s="982"/>
    </row>
    <row r="75" spans="1:32" ht="15.75" customHeight="1">
      <c r="A75" s="1060"/>
      <c r="B75" s="804"/>
      <c r="C75" s="982"/>
      <c r="D75" s="982"/>
      <c r="E75" s="982"/>
      <c r="F75" s="982"/>
      <c r="G75" s="982"/>
      <c r="H75" s="982"/>
      <c r="I75" s="1060"/>
      <c r="J75" s="804"/>
      <c r="K75" s="982"/>
      <c r="L75" s="982"/>
      <c r="M75" s="982"/>
      <c r="N75" s="982"/>
      <c r="O75" s="982"/>
      <c r="P75" s="982"/>
      <c r="Q75" s="1060"/>
      <c r="R75" s="804"/>
      <c r="S75" s="982"/>
      <c r="T75" s="982"/>
      <c r="U75" s="982"/>
      <c r="V75" s="982"/>
      <c r="W75" s="982"/>
      <c r="X75" s="982"/>
      <c r="Y75" s="1060"/>
      <c r="Z75" s="804"/>
      <c r="AA75" s="982"/>
      <c r="AB75" s="982"/>
      <c r="AC75" s="982"/>
      <c r="AD75" s="982"/>
      <c r="AE75" s="982"/>
      <c r="AF75" s="982"/>
    </row>
    <row r="76" spans="1:32" ht="15">
      <c r="A76" s="1060"/>
      <c r="B76" s="804"/>
      <c r="C76" s="982"/>
      <c r="D76" s="982"/>
      <c r="E76" s="982"/>
      <c r="F76" s="982"/>
      <c r="G76" s="982"/>
      <c r="H76" s="982"/>
      <c r="I76" s="1060"/>
      <c r="J76" s="804"/>
      <c r="K76" s="982"/>
      <c r="L76" s="982"/>
      <c r="M76" s="982"/>
      <c r="N76" s="982"/>
      <c r="O76" s="982"/>
      <c r="P76" s="982"/>
      <c r="Q76" s="1060"/>
      <c r="R76" s="804"/>
      <c r="S76" s="982"/>
      <c r="T76" s="982"/>
      <c r="U76" s="982"/>
      <c r="V76" s="982"/>
      <c r="W76" s="982"/>
      <c r="X76" s="982"/>
      <c r="Y76" s="1060"/>
      <c r="Z76" s="804"/>
      <c r="AA76" s="982"/>
      <c r="AB76" s="982"/>
      <c r="AC76" s="982"/>
      <c r="AD76" s="982"/>
      <c r="AE76" s="982"/>
      <c r="AF76" s="982"/>
    </row>
    <row r="77" spans="1:32" ht="14.25" customHeight="1">
      <c r="A77" s="1060"/>
      <c r="B77" s="804"/>
      <c r="C77" s="982"/>
      <c r="D77" s="982"/>
      <c r="E77" s="982"/>
      <c r="F77" s="982"/>
      <c r="G77" s="982"/>
      <c r="H77" s="982"/>
      <c r="I77" s="1060"/>
      <c r="J77" s="804"/>
      <c r="K77" s="982"/>
      <c r="L77" s="982"/>
      <c r="M77" s="982"/>
      <c r="N77" s="982"/>
      <c r="O77" s="982"/>
      <c r="P77" s="982"/>
      <c r="Q77" s="1060"/>
      <c r="R77" s="804"/>
      <c r="S77" s="982"/>
      <c r="T77" s="982"/>
      <c r="U77" s="982"/>
      <c r="V77" s="982"/>
      <c r="W77" s="982"/>
      <c r="X77" s="982"/>
      <c r="Y77" s="1060"/>
      <c r="Z77" s="804"/>
      <c r="AA77" s="982"/>
      <c r="AB77" s="982"/>
      <c r="AC77" s="982"/>
      <c r="AD77" s="982"/>
      <c r="AE77" s="982"/>
      <c r="AF77" s="982"/>
    </row>
    <row r="78" spans="1:32" ht="14.25" customHeight="1">
      <c r="A78" s="1060"/>
      <c r="B78" s="804"/>
      <c r="C78" s="982"/>
      <c r="D78" s="982"/>
      <c r="E78" s="982"/>
      <c r="F78" s="982"/>
      <c r="G78" s="982"/>
      <c r="H78" s="982"/>
      <c r="I78" s="1060"/>
      <c r="J78" s="804"/>
      <c r="K78" s="982"/>
      <c r="L78" s="982"/>
      <c r="M78" s="982"/>
      <c r="N78" s="982"/>
      <c r="O78" s="982"/>
      <c r="P78" s="982"/>
      <c r="Q78" s="1060"/>
      <c r="R78" s="804"/>
      <c r="S78" s="982"/>
      <c r="T78" s="982"/>
      <c r="U78" s="982"/>
      <c r="V78" s="982"/>
      <c r="W78" s="982"/>
      <c r="X78" s="982"/>
      <c r="Y78" s="1060"/>
      <c r="Z78" s="804"/>
      <c r="AA78" s="982"/>
      <c r="AB78" s="982"/>
      <c r="AC78" s="982"/>
      <c r="AD78" s="982"/>
      <c r="AE78" s="982"/>
      <c r="AF78" s="982"/>
    </row>
    <row r="79" spans="1:32" ht="14.25" customHeight="1">
      <c r="A79" s="1060"/>
      <c r="B79" s="804"/>
      <c r="C79" s="982"/>
      <c r="D79" s="982"/>
      <c r="E79" s="982"/>
      <c r="F79" s="982"/>
      <c r="G79" s="982"/>
      <c r="H79" s="982"/>
      <c r="I79" s="1060"/>
      <c r="J79" s="804"/>
      <c r="K79" s="982"/>
      <c r="L79" s="982"/>
      <c r="M79" s="982"/>
      <c r="N79" s="982"/>
      <c r="O79" s="982"/>
      <c r="P79" s="982"/>
      <c r="Q79" s="1060"/>
      <c r="R79" s="804"/>
      <c r="S79" s="982"/>
      <c r="T79" s="982"/>
      <c r="U79" s="982"/>
      <c r="V79" s="982"/>
      <c r="W79" s="982"/>
      <c r="X79" s="982"/>
      <c r="Y79" s="1060"/>
      <c r="Z79" s="804"/>
      <c r="AA79" s="982"/>
      <c r="AB79" s="982"/>
      <c r="AC79" s="982"/>
      <c r="AD79" s="982"/>
      <c r="AE79" s="982"/>
      <c r="AF79" s="982"/>
    </row>
    <row r="80" spans="1:32" ht="15" customHeight="1">
      <c r="A80" s="982"/>
      <c r="B80" s="1061"/>
      <c r="C80" s="804"/>
      <c r="D80" s="982"/>
      <c r="E80" s="982"/>
      <c r="F80" s="982"/>
      <c r="G80" s="982"/>
      <c r="H80" s="982"/>
      <c r="I80" s="982"/>
      <c r="J80" s="1061"/>
      <c r="K80" s="804"/>
      <c r="L80" s="982"/>
      <c r="M80" s="982"/>
      <c r="N80" s="982"/>
      <c r="O80" s="982"/>
      <c r="P80" s="982"/>
      <c r="Q80" s="982"/>
      <c r="R80" s="1061"/>
      <c r="S80" s="804"/>
      <c r="T80" s="982"/>
      <c r="U80" s="982"/>
      <c r="V80" s="982"/>
      <c r="W80" s="982"/>
      <c r="X80" s="982"/>
      <c r="Y80" s="982"/>
      <c r="Z80" s="1061"/>
      <c r="AA80" s="804"/>
      <c r="AB80" s="982"/>
      <c r="AC80" s="982"/>
      <c r="AD80" s="982"/>
      <c r="AE80" s="982"/>
      <c r="AF80" s="982"/>
    </row>
    <row r="81" spans="1:32" ht="15" customHeight="1">
      <c r="A81" s="982"/>
      <c r="B81" s="804"/>
      <c r="C81" s="804"/>
      <c r="E81" s="804"/>
      <c r="F81" s="804"/>
      <c r="G81" s="804"/>
      <c r="H81" s="804"/>
      <c r="I81" s="982"/>
      <c r="J81" s="804"/>
      <c r="K81" s="804"/>
      <c r="M81" s="804"/>
      <c r="N81" s="804"/>
      <c r="O81" s="804"/>
      <c r="P81" s="804"/>
      <c r="Q81" s="982"/>
      <c r="R81" s="804"/>
      <c r="S81" s="804"/>
      <c r="U81" s="804"/>
      <c r="V81" s="804"/>
      <c r="W81" s="804"/>
      <c r="X81" s="804"/>
      <c r="Y81" s="982"/>
      <c r="Z81" s="804"/>
      <c r="AA81" s="804"/>
      <c r="AC81" s="804"/>
      <c r="AD81" s="804"/>
      <c r="AE81" s="804"/>
      <c r="AF81" s="804"/>
    </row>
    <row r="82" spans="1:32" ht="14.25" customHeight="1">
      <c r="A82" s="982"/>
      <c r="B82" s="804"/>
      <c r="C82" s="804"/>
      <c r="D82" s="804"/>
      <c r="E82" s="804"/>
      <c r="F82" s="804"/>
      <c r="G82" s="804"/>
      <c r="H82" s="804"/>
      <c r="I82" s="982"/>
      <c r="J82" s="804"/>
      <c r="K82" s="804"/>
      <c r="L82" s="804"/>
      <c r="M82" s="804"/>
      <c r="N82" s="804"/>
      <c r="O82" s="804"/>
      <c r="P82" s="804"/>
      <c r="Q82" s="982"/>
      <c r="R82" s="804"/>
      <c r="S82" s="804"/>
      <c r="T82" s="804"/>
      <c r="U82" s="804"/>
      <c r="V82" s="804"/>
      <c r="W82" s="804"/>
      <c r="X82" s="804"/>
      <c r="Y82" s="982"/>
      <c r="Z82" s="804"/>
      <c r="AA82" s="804"/>
      <c r="AB82" s="804"/>
      <c r="AC82" s="804"/>
      <c r="AD82" s="804"/>
      <c r="AE82" s="804"/>
      <c r="AF82" s="804"/>
    </row>
    <row r="83" spans="1:32" ht="14.25" customHeight="1">
      <c r="A83" s="982"/>
      <c r="B83" s="804"/>
      <c r="C83" s="804"/>
      <c r="D83" s="804"/>
      <c r="E83" s="804"/>
      <c r="F83" s="804"/>
      <c r="G83" s="804"/>
      <c r="H83" s="804"/>
      <c r="I83" s="982"/>
      <c r="J83" s="804"/>
      <c r="K83" s="804"/>
      <c r="L83" s="804"/>
      <c r="M83" s="804"/>
      <c r="N83" s="804"/>
      <c r="O83" s="804"/>
      <c r="P83" s="804"/>
      <c r="Q83" s="982"/>
      <c r="R83" s="804"/>
      <c r="S83" s="804"/>
      <c r="T83" s="804"/>
      <c r="U83" s="804"/>
      <c r="V83" s="804"/>
      <c r="W83" s="804"/>
      <c r="X83" s="804"/>
      <c r="Y83" s="982"/>
      <c r="Z83" s="804"/>
      <c r="AA83" s="804"/>
      <c r="AB83" s="804"/>
      <c r="AC83" s="804"/>
      <c r="AD83" s="804"/>
      <c r="AE83" s="804"/>
      <c r="AF83" s="804"/>
    </row>
    <row r="84" spans="1:32" ht="14.25" customHeight="1">
      <c r="A84" s="982"/>
      <c r="B84" s="804"/>
      <c r="C84" s="804"/>
      <c r="D84" s="804"/>
      <c r="E84" s="804"/>
      <c r="F84" s="804"/>
      <c r="G84" s="804"/>
      <c r="H84" s="804"/>
      <c r="I84" s="982"/>
      <c r="J84" s="804"/>
      <c r="K84" s="804"/>
      <c r="L84" s="804"/>
      <c r="M84" s="804"/>
      <c r="N84" s="804"/>
      <c r="O84" s="804"/>
      <c r="P84" s="804"/>
      <c r="Q84" s="982"/>
      <c r="R84" s="804"/>
      <c r="S84" s="804"/>
      <c r="T84" s="804"/>
      <c r="U84" s="804"/>
      <c r="V84" s="804"/>
      <c r="W84" s="804"/>
      <c r="X84" s="804"/>
      <c r="Y84" s="982"/>
      <c r="Z84" s="804"/>
      <c r="AA84" s="804"/>
      <c r="AB84" s="804"/>
      <c r="AC84" s="804"/>
      <c r="AD84" s="804"/>
      <c r="AE84" s="804"/>
      <c r="AF84" s="804"/>
    </row>
    <row r="85" spans="1:32" ht="14.25" customHeight="1">
      <c r="A85" s="982"/>
      <c r="C85" s="804"/>
      <c r="D85" s="804"/>
      <c r="E85" s="804"/>
      <c r="F85" s="804"/>
      <c r="G85" s="804"/>
      <c r="H85" s="804"/>
      <c r="I85" s="982"/>
      <c r="K85" s="804"/>
      <c r="L85" s="804"/>
      <c r="M85" s="804"/>
      <c r="N85" s="804"/>
      <c r="O85" s="804"/>
      <c r="P85" s="804"/>
      <c r="Q85" s="982"/>
      <c r="S85" s="804"/>
      <c r="T85" s="804"/>
      <c r="U85" s="804"/>
      <c r="V85" s="804"/>
      <c r="W85" s="804"/>
      <c r="X85" s="804"/>
      <c r="Y85" s="982"/>
      <c r="AA85" s="804"/>
      <c r="AB85" s="804"/>
      <c r="AC85" s="804"/>
      <c r="AD85" s="804"/>
      <c r="AE85" s="804"/>
      <c r="AF85" s="804"/>
    </row>
    <row r="86" spans="1:32" ht="15" customHeight="1">
      <c r="A86" s="804"/>
      <c r="C86" s="804"/>
      <c r="D86" s="804"/>
      <c r="E86" s="804"/>
      <c r="F86" s="804"/>
      <c r="G86" s="804"/>
      <c r="H86" s="804"/>
      <c r="I86" s="804"/>
      <c r="K86" s="804"/>
      <c r="L86" s="804"/>
      <c r="M86" s="804"/>
      <c r="N86" s="804"/>
      <c r="O86" s="804"/>
      <c r="P86" s="804"/>
      <c r="Q86" s="804"/>
      <c r="S86" s="804"/>
      <c r="T86" s="804"/>
      <c r="U86" s="804"/>
      <c r="V86" s="804"/>
      <c r="W86" s="804"/>
      <c r="X86" s="804"/>
      <c r="Y86" s="804"/>
      <c r="AA86" s="804"/>
      <c r="AB86" s="804"/>
      <c r="AC86" s="804"/>
      <c r="AD86" s="804"/>
      <c r="AE86" s="804"/>
      <c r="AF86" s="804"/>
    </row>
    <row r="87" spans="1:32" ht="15" customHeight="1">
      <c r="A87" s="804"/>
      <c r="C87" s="804"/>
      <c r="D87" s="804"/>
      <c r="E87" s="804"/>
      <c r="F87" s="804"/>
      <c r="G87" s="804"/>
      <c r="H87" s="804"/>
      <c r="I87" s="804"/>
      <c r="K87" s="804"/>
      <c r="L87" s="804"/>
      <c r="M87" s="804"/>
      <c r="N87" s="804"/>
      <c r="O87" s="804"/>
      <c r="P87" s="804"/>
      <c r="Q87" s="804"/>
      <c r="S87" s="804"/>
      <c r="T87" s="804"/>
      <c r="U87" s="804"/>
      <c r="V87" s="804"/>
      <c r="W87" s="804"/>
      <c r="X87" s="804"/>
      <c r="Y87" s="804"/>
      <c r="AA87" s="804"/>
      <c r="AB87" s="804"/>
      <c r="AC87" s="804"/>
      <c r="AD87" s="804"/>
      <c r="AE87" s="804"/>
      <c r="AF87" s="804"/>
    </row>
    <row r="88" spans="1:32" ht="14.25" customHeight="1">
      <c r="A88" s="982"/>
      <c r="C88" s="804"/>
      <c r="D88" s="804"/>
      <c r="E88" s="804"/>
      <c r="F88" s="804"/>
      <c r="G88" s="804"/>
      <c r="H88" s="804"/>
      <c r="I88" s="982"/>
      <c r="K88" s="804"/>
      <c r="L88" s="804"/>
      <c r="M88" s="804"/>
      <c r="N88" s="804"/>
      <c r="O88" s="804"/>
      <c r="P88" s="804"/>
      <c r="Q88" s="982"/>
      <c r="S88" s="804"/>
      <c r="T88" s="804"/>
      <c r="U88" s="804"/>
      <c r="V88" s="804"/>
      <c r="W88" s="804"/>
      <c r="X88" s="804"/>
      <c r="Y88" s="982"/>
      <c r="AA88" s="804"/>
      <c r="AB88" s="804"/>
      <c r="AC88" s="804"/>
      <c r="AD88" s="804"/>
      <c r="AE88" s="804"/>
      <c r="AF88" s="804"/>
    </row>
    <row r="89" spans="1:32" ht="14.25" customHeight="1">
      <c r="A89" s="804"/>
      <c r="C89" s="804"/>
      <c r="D89" s="804"/>
      <c r="E89" s="804"/>
      <c r="F89" s="804"/>
      <c r="G89" s="804"/>
      <c r="H89" s="804"/>
      <c r="I89" s="804"/>
      <c r="K89" s="804"/>
      <c r="L89" s="804"/>
      <c r="M89" s="804"/>
      <c r="N89" s="804"/>
      <c r="O89" s="804"/>
      <c r="P89" s="804"/>
      <c r="Q89" s="804"/>
      <c r="S89" s="804"/>
      <c r="T89" s="804"/>
      <c r="U89" s="804"/>
      <c r="V89" s="804"/>
      <c r="W89" s="804"/>
      <c r="X89" s="804"/>
      <c r="Y89" s="804"/>
      <c r="AA89" s="804"/>
      <c r="AB89" s="804"/>
      <c r="AC89" s="804"/>
      <c r="AD89" s="804"/>
      <c r="AE89" s="804"/>
      <c r="AF89" s="804"/>
    </row>
    <row r="90" spans="1:32" ht="12.75">
      <c r="A90" s="804"/>
      <c r="C90" s="804"/>
      <c r="D90" s="804"/>
      <c r="E90" s="804"/>
      <c r="F90" s="804"/>
      <c r="G90" s="804"/>
      <c r="H90" s="804"/>
      <c r="I90" s="804"/>
      <c r="K90" s="804"/>
      <c r="L90" s="804"/>
      <c r="M90" s="804"/>
      <c r="N90" s="804"/>
      <c r="O90" s="804"/>
      <c r="P90" s="804"/>
      <c r="Q90" s="804"/>
      <c r="S90" s="804"/>
      <c r="T90" s="804"/>
      <c r="U90" s="804"/>
      <c r="V90" s="804"/>
      <c r="W90" s="804"/>
      <c r="X90" s="804"/>
      <c r="Y90" s="804"/>
      <c r="AA90" s="804"/>
      <c r="AB90" s="804"/>
      <c r="AC90" s="804"/>
      <c r="AD90" s="804"/>
      <c r="AE90" s="804"/>
      <c r="AF90" s="804"/>
    </row>
    <row r="91" spans="1:32" ht="12.75">
      <c r="A91" s="804"/>
      <c r="C91" s="804"/>
      <c r="D91" s="804"/>
      <c r="E91" s="804"/>
      <c r="F91" s="804"/>
      <c r="G91" s="804"/>
      <c r="H91" s="804"/>
      <c r="I91" s="804"/>
      <c r="K91" s="804"/>
      <c r="L91" s="804"/>
      <c r="M91" s="804"/>
      <c r="N91" s="804"/>
      <c r="O91" s="804"/>
      <c r="P91" s="804"/>
      <c r="Q91" s="804"/>
      <c r="S91" s="804"/>
      <c r="T91" s="804"/>
      <c r="U91" s="804"/>
      <c r="V91" s="804"/>
      <c r="W91" s="804"/>
      <c r="X91" s="804"/>
      <c r="Y91" s="804"/>
      <c r="AA91" s="804"/>
      <c r="AB91" s="804"/>
      <c r="AC91" s="804"/>
      <c r="AD91" s="804"/>
      <c r="AE91" s="804"/>
      <c r="AF91" s="804"/>
    </row>
    <row r="92" spans="1:32" ht="16.5" customHeight="1">
      <c r="A92" s="804"/>
      <c r="C92" s="804"/>
      <c r="D92" s="804"/>
      <c r="E92" s="804"/>
      <c r="F92" s="804"/>
      <c r="G92" s="804"/>
      <c r="H92" s="804"/>
      <c r="I92" s="804"/>
      <c r="K92" s="804"/>
      <c r="L92" s="804"/>
      <c r="M92" s="804"/>
      <c r="N92" s="804"/>
      <c r="O92" s="804"/>
      <c r="P92" s="804"/>
      <c r="Q92" s="804"/>
      <c r="S92" s="804"/>
      <c r="T92" s="804"/>
      <c r="U92" s="804"/>
      <c r="V92" s="804"/>
      <c r="W92" s="804"/>
      <c r="X92" s="804"/>
      <c r="Y92" s="804"/>
      <c r="AA92" s="804"/>
      <c r="AB92" s="804"/>
      <c r="AC92" s="804"/>
      <c r="AD92" s="804"/>
      <c r="AE92" s="804"/>
      <c r="AF92" s="804"/>
    </row>
    <row r="93" spans="1:25" ht="16.5" customHeight="1">
      <c r="A93" s="804"/>
      <c r="I93" s="804"/>
      <c r="Q93" s="804"/>
      <c r="Y93" s="804"/>
    </row>
    <row r="94" spans="1:25" ht="10.5" customHeight="1">
      <c r="A94" s="804"/>
      <c r="I94" s="804"/>
      <c r="Q94" s="804"/>
      <c r="Y94" s="804"/>
    </row>
    <row r="95" spans="1:25" ht="17.25" customHeight="1">
      <c r="A95" s="804"/>
      <c r="I95" s="804"/>
      <c r="Q95" s="804"/>
      <c r="Y95" s="804"/>
    </row>
    <row r="96" spans="1:25" ht="12.75">
      <c r="A96" s="804"/>
      <c r="I96" s="804"/>
      <c r="Q96" s="804"/>
      <c r="Y96" s="804"/>
    </row>
    <row r="97" spans="1:25" ht="12.75">
      <c r="A97" s="804"/>
      <c r="I97" s="804"/>
      <c r="Q97" s="804"/>
      <c r="Y97" s="804"/>
    </row>
    <row r="128" spans="1:25" ht="12.75">
      <c r="A128" s="804"/>
      <c r="I128" s="804"/>
      <c r="Q128" s="804"/>
      <c r="Y128" s="804"/>
    </row>
    <row r="191" ht="12.75" customHeight="1"/>
    <row r="212" spans="1:32" s="918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21" ht="15" customHeight="1"/>
    <row r="222" ht="13.5" customHeight="1"/>
    <row r="258" spans="1:32" s="918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1:32" s="918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1" ht="15" customHeight="1"/>
    <row r="276" spans="1:32" s="918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1:32" s="918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</sheetData>
  <sheetProtection/>
  <mergeCells count="44">
    <mergeCell ref="C64:E64"/>
    <mergeCell ref="F64:H64"/>
    <mergeCell ref="C68:E68"/>
    <mergeCell ref="F68:H68"/>
    <mergeCell ref="K1:P1"/>
    <mergeCell ref="M6:N6"/>
    <mergeCell ref="O6:P6"/>
    <mergeCell ref="K62:M62"/>
    <mergeCell ref="N62:P62"/>
    <mergeCell ref="K64:M64"/>
    <mergeCell ref="C1:H1"/>
    <mergeCell ref="E6:F6"/>
    <mergeCell ref="S1:X1"/>
    <mergeCell ref="U6:V6"/>
    <mergeCell ref="W6:X6"/>
    <mergeCell ref="S62:U62"/>
    <mergeCell ref="V62:X62"/>
    <mergeCell ref="C66:E66"/>
    <mergeCell ref="F66:H66"/>
    <mergeCell ref="G6:H6"/>
    <mergeCell ref="C62:E62"/>
    <mergeCell ref="F62:H62"/>
    <mergeCell ref="AA68:AC68"/>
    <mergeCell ref="N64:P64"/>
    <mergeCell ref="K66:M66"/>
    <mergeCell ref="N66:P66"/>
    <mergeCell ref="K68:M68"/>
    <mergeCell ref="N68:P68"/>
    <mergeCell ref="S64:U64"/>
    <mergeCell ref="V64:X64"/>
    <mergeCell ref="S66:U66"/>
    <mergeCell ref="V66:X66"/>
    <mergeCell ref="S68:U68"/>
    <mergeCell ref="V68:X68"/>
    <mergeCell ref="AD68:AF68"/>
    <mergeCell ref="AA1:AF1"/>
    <mergeCell ref="AC6:AD6"/>
    <mergeCell ref="AE6:AF6"/>
    <mergeCell ref="AA62:AC62"/>
    <mergeCell ref="AD62:AF62"/>
    <mergeCell ref="AA64:AC64"/>
    <mergeCell ref="AD64:AF64"/>
    <mergeCell ref="AA66:AC66"/>
    <mergeCell ref="AD66:AF66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68" r:id="rId1"/>
  <colBreaks count="3" manualBreakCount="3">
    <brk id="8" max="65535" man="1"/>
    <brk id="16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cherkasylis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Econ1</cp:lastModifiedBy>
  <cp:lastPrinted>2021-02-08T08:45:57Z</cp:lastPrinted>
  <dcterms:created xsi:type="dcterms:W3CDTF">2006-09-01T04:04:07Z</dcterms:created>
  <dcterms:modified xsi:type="dcterms:W3CDTF">2021-02-23T12:03:31Z</dcterms:modified>
  <cp:category/>
  <cp:version/>
  <cp:contentType/>
  <cp:contentStatus/>
</cp:coreProperties>
</file>